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an-01\Research\Laura\Research Documents\Whitepapers\"/>
    </mc:Choice>
  </mc:AlternateContent>
  <xr:revisionPtr revIDLastSave="0" documentId="8_{CC771C45-4D27-4BAB-92F6-A9275F3BA263}" xr6:coauthVersionLast="47" xr6:coauthVersionMax="47" xr10:uidLastSave="{00000000-0000-0000-0000-000000000000}"/>
  <bookViews>
    <workbookView xWindow="-28920" yWindow="-120" windowWidth="29040" windowHeight="15840" xr2:uid="{C454BF0B-7B64-5647-B66A-65DC8F85930D}"/>
  </bookViews>
  <sheets>
    <sheet name="Matrix" sheetId="6" r:id="rId1"/>
  </sheets>
  <externalReferences>
    <externalReference r:id="rId2"/>
  </externalReferences>
  <definedNames>
    <definedName name="AvPD">[1]Sheet1!$N$5</definedName>
    <definedName name="CorrMatrix">Matrix!$J$5:$AM$34</definedName>
    <definedName name="ExpoVector">#REF!</definedName>
    <definedName name="PDVector">Matrix!$F$5:$F$34</definedName>
    <definedName name="PortVector">Matrix!$B$5:$B$34</definedName>
    <definedName name="PortVector2">Matrix!$C$5:$C$34</definedName>
    <definedName name="PortVector3">Matrix!$D$5:$D$34</definedName>
    <definedName name="VolVector">Matrix!$E$5:$E$34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6" l="1"/>
  <c r="DO5" i="6" l="1"/>
  <c r="DP5" i="6"/>
  <c r="DQ5" i="6"/>
  <c r="DR5" i="6"/>
  <c r="DS5" i="6"/>
  <c r="DT5" i="6"/>
  <c r="DU5" i="6"/>
  <c r="DV5" i="6"/>
  <c r="DW5" i="6"/>
  <c r="DX5" i="6"/>
  <c r="DY5" i="6"/>
  <c r="DZ5" i="6"/>
  <c r="EA5" i="6"/>
  <c r="EB5" i="6"/>
  <c r="EC5" i="6"/>
  <c r="ED5" i="6"/>
  <c r="EE5" i="6"/>
  <c r="EF5" i="6"/>
  <c r="EG5" i="6"/>
  <c r="EH5" i="6"/>
  <c r="EI5" i="6"/>
  <c r="EJ5" i="6"/>
  <c r="EK5" i="6"/>
  <c r="EL5" i="6"/>
  <c r="EM5" i="6"/>
  <c r="EN5" i="6"/>
  <c r="EO5" i="6"/>
  <c r="EP5" i="6"/>
  <c r="EQ5" i="6"/>
  <c r="DO6" i="6"/>
  <c r="DP6" i="6"/>
  <c r="DQ6" i="6"/>
  <c r="DR6" i="6"/>
  <c r="DS6" i="6"/>
  <c r="DT6" i="6"/>
  <c r="DU6" i="6"/>
  <c r="DV6" i="6"/>
  <c r="DW6" i="6"/>
  <c r="DX6" i="6"/>
  <c r="DY6" i="6"/>
  <c r="DZ6" i="6"/>
  <c r="EA6" i="6"/>
  <c r="EB6" i="6"/>
  <c r="EC6" i="6"/>
  <c r="ED6" i="6"/>
  <c r="EE6" i="6"/>
  <c r="EF6" i="6"/>
  <c r="EG6" i="6"/>
  <c r="EH6" i="6"/>
  <c r="EI6" i="6"/>
  <c r="EJ6" i="6"/>
  <c r="EK6" i="6"/>
  <c r="EL6" i="6"/>
  <c r="EM6" i="6"/>
  <c r="EN6" i="6"/>
  <c r="EO6" i="6"/>
  <c r="EP6" i="6"/>
  <c r="EQ6" i="6"/>
  <c r="DO7" i="6"/>
  <c r="DP7" i="6"/>
  <c r="DQ7" i="6"/>
  <c r="DR7" i="6"/>
  <c r="DS7" i="6"/>
  <c r="DT7" i="6"/>
  <c r="DU7" i="6"/>
  <c r="DV7" i="6"/>
  <c r="DW7" i="6"/>
  <c r="DX7" i="6"/>
  <c r="DY7" i="6"/>
  <c r="DZ7" i="6"/>
  <c r="EA7" i="6"/>
  <c r="EB7" i="6"/>
  <c r="EC7" i="6"/>
  <c r="ED7" i="6"/>
  <c r="EE7" i="6"/>
  <c r="EF7" i="6"/>
  <c r="EG7" i="6"/>
  <c r="EH7" i="6"/>
  <c r="EI7" i="6"/>
  <c r="EJ7" i="6"/>
  <c r="EK7" i="6"/>
  <c r="EL7" i="6"/>
  <c r="EM7" i="6"/>
  <c r="EN7" i="6"/>
  <c r="EO7" i="6"/>
  <c r="EP7" i="6"/>
  <c r="EQ7" i="6"/>
  <c r="DO8" i="6"/>
  <c r="DP8" i="6"/>
  <c r="DQ8" i="6"/>
  <c r="DR8" i="6"/>
  <c r="DS8" i="6"/>
  <c r="DT8" i="6"/>
  <c r="DU8" i="6"/>
  <c r="DV8" i="6"/>
  <c r="DW8" i="6"/>
  <c r="DX8" i="6"/>
  <c r="DY8" i="6"/>
  <c r="DZ8" i="6"/>
  <c r="EA8" i="6"/>
  <c r="EB8" i="6"/>
  <c r="EC8" i="6"/>
  <c r="ED8" i="6"/>
  <c r="EE8" i="6"/>
  <c r="EF8" i="6"/>
  <c r="EG8" i="6"/>
  <c r="EH8" i="6"/>
  <c r="EI8" i="6"/>
  <c r="EJ8" i="6"/>
  <c r="EK8" i="6"/>
  <c r="EL8" i="6"/>
  <c r="EM8" i="6"/>
  <c r="EN8" i="6"/>
  <c r="EO8" i="6"/>
  <c r="EP8" i="6"/>
  <c r="EQ8" i="6"/>
  <c r="DO9" i="6"/>
  <c r="DP9" i="6"/>
  <c r="DQ9" i="6"/>
  <c r="DR9" i="6"/>
  <c r="DS9" i="6"/>
  <c r="DT9" i="6"/>
  <c r="DU9" i="6"/>
  <c r="DV9" i="6"/>
  <c r="DW9" i="6"/>
  <c r="DX9" i="6"/>
  <c r="DY9" i="6"/>
  <c r="DZ9" i="6"/>
  <c r="EA9" i="6"/>
  <c r="EB9" i="6"/>
  <c r="EC9" i="6"/>
  <c r="ED9" i="6"/>
  <c r="EE9" i="6"/>
  <c r="EF9" i="6"/>
  <c r="EG9" i="6"/>
  <c r="EH9" i="6"/>
  <c r="EI9" i="6"/>
  <c r="EJ9" i="6"/>
  <c r="EK9" i="6"/>
  <c r="EL9" i="6"/>
  <c r="EM9" i="6"/>
  <c r="EN9" i="6"/>
  <c r="EO9" i="6"/>
  <c r="EP9" i="6"/>
  <c r="EQ9" i="6"/>
  <c r="DO10" i="6"/>
  <c r="DP10" i="6"/>
  <c r="DQ10" i="6"/>
  <c r="DR10" i="6"/>
  <c r="DS10" i="6"/>
  <c r="DT10" i="6"/>
  <c r="DU10" i="6"/>
  <c r="DV10" i="6"/>
  <c r="DW10" i="6"/>
  <c r="DX10" i="6"/>
  <c r="DY10" i="6"/>
  <c r="DZ10" i="6"/>
  <c r="EA10" i="6"/>
  <c r="EB10" i="6"/>
  <c r="EC10" i="6"/>
  <c r="ED10" i="6"/>
  <c r="EE10" i="6"/>
  <c r="EF10" i="6"/>
  <c r="EG10" i="6"/>
  <c r="EH10" i="6"/>
  <c r="EI10" i="6"/>
  <c r="EJ10" i="6"/>
  <c r="EK10" i="6"/>
  <c r="EL10" i="6"/>
  <c r="EM10" i="6"/>
  <c r="EN10" i="6"/>
  <c r="EO10" i="6"/>
  <c r="EP10" i="6"/>
  <c r="EQ10" i="6"/>
  <c r="DO11" i="6"/>
  <c r="DP11" i="6"/>
  <c r="DQ11" i="6"/>
  <c r="DR11" i="6"/>
  <c r="DS11" i="6"/>
  <c r="DT11" i="6"/>
  <c r="DU11" i="6"/>
  <c r="DV11" i="6"/>
  <c r="DW11" i="6"/>
  <c r="DX11" i="6"/>
  <c r="DY11" i="6"/>
  <c r="DZ11" i="6"/>
  <c r="EA11" i="6"/>
  <c r="EB11" i="6"/>
  <c r="EC11" i="6"/>
  <c r="ED11" i="6"/>
  <c r="EE11" i="6"/>
  <c r="EF11" i="6"/>
  <c r="EG11" i="6"/>
  <c r="EH11" i="6"/>
  <c r="EI11" i="6"/>
  <c r="EJ11" i="6"/>
  <c r="EK11" i="6"/>
  <c r="EL11" i="6"/>
  <c r="EM11" i="6"/>
  <c r="EN11" i="6"/>
  <c r="EO11" i="6"/>
  <c r="EP11" i="6"/>
  <c r="EQ11" i="6"/>
  <c r="DO12" i="6"/>
  <c r="DP12" i="6"/>
  <c r="DQ12" i="6"/>
  <c r="DR12" i="6"/>
  <c r="DS12" i="6"/>
  <c r="DT12" i="6"/>
  <c r="DU12" i="6"/>
  <c r="DV12" i="6"/>
  <c r="DW12" i="6"/>
  <c r="DX12" i="6"/>
  <c r="DY12" i="6"/>
  <c r="DZ12" i="6"/>
  <c r="EA12" i="6"/>
  <c r="EB12" i="6"/>
  <c r="EC12" i="6"/>
  <c r="ED12" i="6"/>
  <c r="EE12" i="6"/>
  <c r="EF12" i="6"/>
  <c r="EG12" i="6"/>
  <c r="EH12" i="6"/>
  <c r="EI12" i="6"/>
  <c r="EJ12" i="6"/>
  <c r="EK12" i="6"/>
  <c r="EL12" i="6"/>
  <c r="EM12" i="6"/>
  <c r="EN12" i="6"/>
  <c r="EO12" i="6"/>
  <c r="EP12" i="6"/>
  <c r="EQ12" i="6"/>
  <c r="DO13" i="6"/>
  <c r="DP13" i="6"/>
  <c r="DQ13" i="6"/>
  <c r="DR13" i="6"/>
  <c r="DS13" i="6"/>
  <c r="DT13" i="6"/>
  <c r="DU13" i="6"/>
  <c r="DV13" i="6"/>
  <c r="DW13" i="6"/>
  <c r="DX13" i="6"/>
  <c r="DY13" i="6"/>
  <c r="DZ13" i="6"/>
  <c r="EA13" i="6"/>
  <c r="EB13" i="6"/>
  <c r="EC13" i="6"/>
  <c r="ED13" i="6"/>
  <c r="EE13" i="6"/>
  <c r="EF13" i="6"/>
  <c r="EG13" i="6"/>
  <c r="EH13" i="6"/>
  <c r="EI13" i="6"/>
  <c r="EJ13" i="6"/>
  <c r="EK13" i="6"/>
  <c r="EL13" i="6"/>
  <c r="EM13" i="6"/>
  <c r="EN13" i="6"/>
  <c r="EO13" i="6"/>
  <c r="EP13" i="6"/>
  <c r="EQ13" i="6"/>
  <c r="DO14" i="6"/>
  <c r="DP14" i="6"/>
  <c r="DQ14" i="6"/>
  <c r="DR14" i="6"/>
  <c r="DS14" i="6"/>
  <c r="DT14" i="6"/>
  <c r="DU14" i="6"/>
  <c r="DV14" i="6"/>
  <c r="DW14" i="6"/>
  <c r="DX14" i="6"/>
  <c r="DY14" i="6"/>
  <c r="DZ14" i="6"/>
  <c r="EA14" i="6"/>
  <c r="EB14" i="6"/>
  <c r="EC14" i="6"/>
  <c r="ED14" i="6"/>
  <c r="EE14" i="6"/>
  <c r="EF14" i="6"/>
  <c r="EG14" i="6"/>
  <c r="EH14" i="6"/>
  <c r="EI14" i="6"/>
  <c r="EJ14" i="6"/>
  <c r="EK14" i="6"/>
  <c r="EL14" i="6"/>
  <c r="EM14" i="6"/>
  <c r="EN14" i="6"/>
  <c r="EO14" i="6"/>
  <c r="EP14" i="6"/>
  <c r="EQ14" i="6"/>
  <c r="DO15" i="6"/>
  <c r="DP15" i="6"/>
  <c r="DQ15" i="6"/>
  <c r="DR15" i="6"/>
  <c r="DS15" i="6"/>
  <c r="DT15" i="6"/>
  <c r="DU15" i="6"/>
  <c r="DV15" i="6"/>
  <c r="DW15" i="6"/>
  <c r="DX15" i="6"/>
  <c r="DY15" i="6"/>
  <c r="DZ15" i="6"/>
  <c r="EA15" i="6"/>
  <c r="EB15" i="6"/>
  <c r="EC15" i="6"/>
  <c r="ED15" i="6"/>
  <c r="EE15" i="6"/>
  <c r="EF15" i="6"/>
  <c r="EG15" i="6"/>
  <c r="EH15" i="6"/>
  <c r="EI15" i="6"/>
  <c r="EJ15" i="6"/>
  <c r="EK15" i="6"/>
  <c r="EL15" i="6"/>
  <c r="EM15" i="6"/>
  <c r="EN15" i="6"/>
  <c r="EO15" i="6"/>
  <c r="EP15" i="6"/>
  <c r="EQ15" i="6"/>
  <c r="DO16" i="6"/>
  <c r="DP16" i="6"/>
  <c r="DQ16" i="6"/>
  <c r="DR16" i="6"/>
  <c r="DS16" i="6"/>
  <c r="DT16" i="6"/>
  <c r="DU16" i="6"/>
  <c r="DV16" i="6"/>
  <c r="DW16" i="6"/>
  <c r="DX16" i="6"/>
  <c r="DY16" i="6"/>
  <c r="DZ16" i="6"/>
  <c r="EA16" i="6"/>
  <c r="EB16" i="6"/>
  <c r="EC16" i="6"/>
  <c r="ED16" i="6"/>
  <c r="EE16" i="6"/>
  <c r="EF16" i="6"/>
  <c r="EG16" i="6"/>
  <c r="EH16" i="6"/>
  <c r="EI16" i="6"/>
  <c r="EJ16" i="6"/>
  <c r="EK16" i="6"/>
  <c r="EL16" i="6"/>
  <c r="EM16" i="6"/>
  <c r="EN16" i="6"/>
  <c r="EO16" i="6"/>
  <c r="EP16" i="6"/>
  <c r="EQ16" i="6"/>
  <c r="DO17" i="6"/>
  <c r="DP17" i="6"/>
  <c r="DQ17" i="6"/>
  <c r="DR17" i="6"/>
  <c r="DS17" i="6"/>
  <c r="DT17" i="6"/>
  <c r="DU17" i="6"/>
  <c r="DV17" i="6"/>
  <c r="DW17" i="6"/>
  <c r="DX17" i="6"/>
  <c r="DY17" i="6"/>
  <c r="DZ17" i="6"/>
  <c r="EA17" i="6"/>
  <c r="EB17" i="6"/>
  <c r="EC17" i="6"/>
  <c r="ED17" i="6"/>
  <c r="EE17" i="6"/>
  <c r="EF17" i="6"/>
  <c r="EG17" i="6"/>
  <c r="EH17" i="6"/>
  <c r="EI17" i="6"/>
  <c r="EJ17" i="6"/>
  <c r="EK17" i="6"/>
  <c r="EL17" i="6"/>
  <c r="EM17" i="6"/>
  <c r="EN17" i="6"/>
  <c r="EO17" i="6"/>
  <c r="EP17" i="6"/>
  <c r="EQ17" i="6"/>
  <c r="DO18" i="6"/>
  <c r="DP18" i="6"/>
  <c r="DQ18" i="6"/>
  <c r="DR18" i="6"/>
  <c r="DS18" i="6"/>
  <c r="DT18" i="6"/>
  <c r="DU18" i="6"/>
  <c r="DV18" i="6"/>
  <c r="DW18" i="6"/>
  <c r="DX18" i="6"/>
  <c r="DY18" i="6"/>
  <c r="DZ18" i="6"/>
  <c r="EA18" i="6"/>
  <c r="EB18" i="6"/>
  <c r="EC18" i="6"/>
  <c r="ED18" i="6"/>
  <c r="EE18" i="6"/>
  <c r="EF18" i="6"/>
  <c r="EG18" i="6"/>
  <c r="EH18" i="6"/>
  <c r="EI18" i="6"/>
  <c r="EJ18" i="6"/>
  <c r="EK18" i="6"/>
  <c r="EL18" i="6"/>
  <c r="EM18" i="6"/>
  <c r="EN18" i="6"/>
  <c r="EO18" i="6"/>
  <c r="EP18" i="6"/>
  <c r="EQ18" i="6"/>
  <c r="DO20" i="6"/>
  <c r="DP20" i="6"/>
  <c r="DQ20" i="6"/>
  <c r="DR20" i="6"/>
  <c r="DS20" i="6"/>
  <c r="DT20" i="6"/>
  <c r="DU20" i="6"/>
  <c r="DV20" i="6"/>
  <c r="DW20" i="6"/>
  <c r="DX20" i="6"/>
  <c r="DY20" i="6"/>
  <c r="DZ20" i="6"/>
  <c r="EA20" i="6"/>
  <c r="EB20" i="6"/>
  <c r="EC20" i="6"/>
  <c r="ED20" i="6"/>
  <c r="EE20" i="6"/>
  <c r="EF20" i="6"/>
  <c r="EG20" i="6"/>
  <c r="EH20" i="6"/>
  <c r="EI20" i="6"/>
  <c r="EJ20" i="6"/>
  <c r="EK20" i="6"/>
  <c r="EL20" i="6"/>
  <c r="EM20" i="6"/>
  <c r="EN20" i="6"/>
  <c r="EO20" i="6"/>
  <c r="EP20" i="6"/>
  <c r="EQ20" i="6"/>
  <c r="DO21" i="6"/>
  <c r="DP21" i="6"/>
  <c r="DQ21" i="6"/>
  <c r="DR21" i="6"/>
  <c r="DS21" i="6"/>
  <c r="DT21" i="6"/>
  <c r="DU21" i="6"/>
  <c r="DV21" i="6"/>
  <c r="DW21" i="6"/>
  <c r="DX21" i="6"/>
  <c r="DY21" i="6"/>
  <c r="DZ21" i="6"/>
  <c r="EA21" i="6"/>
  <c r="EB21" i="6"/>
  <c r="EC21" i="6"/>
  <c r="ED21" i="6"/>
  <c r="EE21" i="6"/>
  <c r="EF21" i="6"/>
  <c r="EG21" i="6"/>
  <c r="EH21" i="6"/>
  <c r="EI21" i="6"/>
  <c r="EJ21" i="6"/>
  <c r="EK21" i="6"/>
  <c r="EL21" i="6"/>
  <c r="EM21" i="6"/>
  <c r="EN21" i="6"/>
  <c r="EO21" i="6"/>
  <c r="EP21" i="6"/>
  <c r="EQ21" i="6"/>
  <c r="DO22" i="6"/>
  <c r="DP22" i="6"/>
  <c r="DQ22" i="6"/>
  <c r="DR22" i="6"/>
  <c r="DS22" i="6"/>
  <c r="DT22" i="6"/>
  <c r="DU22" i="6"/>
  <c r="DV22" i="6"/>
  <c r="DW22" i="6"/>
  <c r="DX22" i="6"/>
  <c r="DY22" i="6"/>
  <c r="DZ22" i="6"/>
  <c r="EA22" i="6"/>
  <c r="EB22" i="6"/>
  <c r="EC22" i="6"/>
  <c r="ED22" i="6"/>
  <c r="EE22" i="6"/>
  <c r="EF22" i="6"/>
  <c r="EG22" i="6"/>
  <c r="EH22" i="6"/>
  <c r="EI22" i="6"/>
  <c r="EJ22" i="6"/>
  <c r="EK22" i="6"/>
  <c r="EL22" i="6"/>
  <c r="EM22" i="6"/>
  <c r="EN22" i="6"/>
  <c r="EO22" i="6"/>
  <c r="EP22" i="6"/>
  <c r="EQ22" i="6"/>
  <c r="DO23" i="6"/>
  <c r="DP23" i="6"/>
  <c r="DQ23" i="6"/>
  <c r="DR23" i="6"/>
  <c r="DS23" i="6"/>
  <c r="DT23" i="6"/>
  <c r="DU23" i="6"/>
  <c r="DV23" i="6"/>
  <c r="DW23" i="6"/>
  <c r="DX23" i="6"/>
  <c r="DY23" i="6"/>
  <c r="DZ23" i="6"/>
  <c r="EA23" i="6"/>
  <c r="EB23" i="6"/>
  <c r="EC23" i="6"/>
  <c r="ED23" i="6"/>
  <c r="EE23" i="6"/>
  <c r="EF23" i="6"/>
  <c r="EG23" i="6"/>
  <c r="EH23" i="6"/>
  <c r="EI23" i="6"/>
  <c r="EJ23" i="6"/>
  <c r="EK23" i="6"/>
  <c r="EL23" i="6"/>
  <c r="EM23" i="6"/>
  <c r="EN23" i="6"/>
  <c r="EO23" i="6"/>
  <c r="EP23" i="6"/>
  <c r="EQ23" i="6"/>
  <c r="DO24" i="6"/>
  <c r="DP24" i="6"/>
  <c r="DQ24" i="6"/>
  <c r="DR24" i="6"/>
  <c r="DS24" i="6"/>
  <c r="DT24" i="6"/>
  <c r="DU24" i="6"/>
  <c r="DV24" i="6"/>
  <c r="DW24" i="6"/>
  <c r="DX24" i="6"/>
  <c r="DY24" i="6"/>
  <c r="DZ24" i="6"/>
  <c r="EA24" i="6"/>
  <c r="EB24" i="6"/>
  <c r="EC24" i="6"/>
  <c r="ED24" i="6"/>
  <c r="EE24" i="6"/>
  <c r="EF24" i="6"/>
  <c r="EG24" i="6"/>
  <c r="EH24" i="6"/>
  <c r="EI24" i="6"/>
  <c r="EJ24" i="6"/>
  <c r="EK24" i="6"/>
  <c r="EL24" i="6"/>
  <c r="EM24" i="6"/>
  <c r="EN24" i="6"/>
  <c r="EO24" i="6"/>
  <c r="EP24" i="6"/>
  <c r="EQ24" i="6"/>
  <c r="EF25" i="6"/>
  <c r="DO26" i="6"/>
  <c r="DP26" i="6"/>
  <c r="DQ26" i="6"/>
  <c r="DR26" i="6"/>
  <c r="DS26" i="6"/>
  <c r="DT26" i="6"/>
  <c r="DU26" i="6"/>
  <c r="DV26" i="6"/>
  <c r="DW26" i="6"/>
  <c r="DX26" i="6"/>
  <c r="DY26" i="6"/>
  <c r="DZ26" i="6"/>
  <c r="EA26" i="6"/>
  <c r="EB26" i="6"/>
  <c r="EC26" i="6"/>
  <c r="ED26" i="6"/>
  <c r="EE26" i="6"/>
  <c r="EF26" i="6"/>
  <c r="EG26" i="6"/>
  <c r="EH26" i="6"/>
  <c r="EI26" i="6"/>
  <c r="EJ26" i="6"/>
  <c r="EK26" i="6"/>
  <c r="EL26" i="6"/>
  <c r="EM26" i="6"/>
  <c r="EN26" i="6"/>
  <c r="EO26" i="6"/>
  <c r="EP26" i="6"/>
  <c r="EQ26" i="6"/>
  <c r="DO28" i="6"/>
  <c r="DP28" i="6"/>
  <c r="DQ28" i="6"/>
  <c r="DR28" i="6"/>
  <c r="DS28" i="6"/>
  <c r="DT28" i="6"/>
  <c r="DU28" i="6"/>
  <c r="DV28" i="6"/>
  <c r="DW28" i="6"/>
  <c r="DX28" i="6"/>
  <c r="DY28" i="6"/>
  <c r="DZ28" i="6"/>
  <c r="EA28" i="6"/>
  <c r="EB28" i="6"/>
  <c r="EC28" i="6"/>
  <c r="ED28" i="6"/>
  <c r="EE28" i="6"/>
  <c r="EF28" i="6"/>
  <c r="EG28" i="6"/>
  <c r="EH28" i="6"/>
  <c r="EI28" i="6"/>
  <c r="EJ28" i="6"/>
  <c r="EK28" i="6"/>
  <c r="EL28" i="6"/>
  <c r="EM28" i="6"/>
  <c r="EN28" i="6"/>
  <c r="EO28" i="6"/>
  <c r="EP28" i="6"/>
  <c r="EQ28" i="6"/>
  <c r="DO29" i="6"/>
  <c r="DP29" i="6"/>
  <c r="DQ29" i="6"/>
  <c r="DR29" i="6"/>
  <c r="DS29" i="6"/>
  <c r="DT29" i="6"/>
  <c r="DU29" i="6"/>
  <c r="DV29" i="6"/>
  <c r="DW29" i="6"/>
  <c r="DX29" i="6"/>
  <c r="DY29" i="6"/>
  <c r="DZ29" i="6"/>
  <c r="EA29" i="6"/>
  <c r="EB29" i="6"/>
  <c r="EC29" i="6"/>
  <c r="ED29" i="6"/>
  <c r="EE29" i="6"/>
  <c r="EF29" i="6"/>
  <c r="EG29" i="6"/>
  <c r="EH29" i="6"/>
  <c r="EI29" i="6"/>
  <c r="EJ29" i="6"/>
  <c r="EK29" i="6"/>
  <c r="EL29" i="6"/>
  <c r="EM29" i="6"/>
  <c r="EN29" i="6"/>
  <c r="EO29" i="6"/>
  <c r="EP29" i="6"/>
  <c r="EQ29" i="6"/>
  <c r="DO30" i="6"/>
  <c r="DP30" i="6"/>
  <c r="DQ30" i="6"/>
  <c r="DR30" i="6"/>
  <c r="DS30" i="6"/>
  <c r="DT30" i="6"/>
  <c r="DU30" i="6"/>
  <c r="DV30" i="6"/>
  <c r="DW30" i="6"/>
  <c r="DX30" i="6"/>
  <c r="DY30" i="6"/>
  <c r="DZ30" i="6"/>
  <c r="EA30" i="6"/>
  <c r="EB30" i="6"/>
  <c r="EC30" i="6"/>
  <c r="ED30" i="6"/>
  <c r="EE30" i="6"/>
  <c r="EF30" i="6"/>
  <c r="EG30" i="6"/>
  <c r="EH30" i="6"/>
  <c r="EI30" i="6"/>
  <c r="EJ30" i="6"/>
  <c r="EK30" i="6"/>
  <c r="EL30" i="6"/>
  <c r="EM30" i="6"/>
  <c r="EN30" i="6"/>
  <c r="EO30" i="6"/>
  <c r="EP30" i="6"/>
  <c r="EQ30" i="6"/>
  <c r="DO32" i="6"/>
  <c r="DP32" i="6"/>
  <c r="DQ32" i="6"/>
  <c r="DR32" i="6"/>
  <c r="DS32" i="6"/>
  <c r="DT32" i="6"/>
  <c r="DU32" i="6"/>
  <c r="DV32" i="6"/>
  <c r="DW32" i="6"/>
  <c r="DX32" i="6"/>
  <c r="DY32" i="6"/>
  <c r="DZ32" i="6"/>
  <c r="EA32" i="6"/>
  <c r="EB32" i="6"/>
  <c r="EC32" i="6"/>
  <c r="ED32" i="6"/>
  <c r="EE32" i="6"/>
  <c r="EF32" i="6"/>
  <c r="EG32" i="6"/>
  <c r="EH32" i="6"/>
  <c r="EI32" i="6"/>
  <c r="EJ32" i="6"/>
  <c r="EK32" i="6"/>
  <c r="EL32" i="6"/>
  <c r="EM32" i="6"/>
  <c r="EN32" i="6"/>
  <c r="EO32" i="6"/>
  <c r="EP32" i="6"/>
  <c r="EQ32" i="6"/>
  <c r="DO33" i="6"/>
  <c r="DP33" i="6"/>
  <c r="DQ33" i="6"/>
  <c r="DR33" i="6"/>
  <c r="DS33" i="6"/>
  <c r="DT33" i="6"/>
  <c r="DU33" i="6"/>
  <c r="DV33" i="6"/>
  <c r="DW33" i="6"/>
  <c r="DX33" i="6"/>
  <c r="DY33" i="6"/>
  <c r="DZ33" i="6"/>
  <c r="EA33" i="6"/>
  <c r="EB33" i="6"/>
  <c r="EC33" i="6"/>
  <c r="ED33" i="6"/>
  <c r="EE33" i="6"/>
  <c r="EF33" i="6"/>
  <c r="EG33" i="6"/>
  <c r="EH33" i="6"/>
  <c r="EI33" i="6"/>
  <c r="EJ33" i="6"/>
  <c r="EK33" i="6"/>
  <c r="EL33" i="6"/>
  <c r="EM33" i="6"/>
  <c r="EN33" i="6"/>
  <c r="EO33" i="6"/>
  <c r="EP33" i="6"/>
  <c r="EQ33" i="6"/>
  <c r="DO34" i="6"/>
  <c r="DP34" i="6"/>
  <c r="DQ34" i="6"/>
  <c r="DR34" i="6"/>
  <c r="DS34" i="6"/>
  <c r="DT34" i="6"/>
  <c r="DU34" i="6"/>
  <c r="DV34" i="6"/>
  <c r="DW34" i="6"/>
  <c r="DX34" i="6"/>
  <c r="DY34" i="6"/>
  <c r="DZ34" i="6"/>
  <c r="EA34" i="6"/>
  <c r="EB34" i="6"/>
  <c r="EC34" i="6"/>
  <c r="ED34" i="6"/>
  <c r="EE34" i="6"/>
  <c r="EF34" i="6"/>
  <c r="EG34" i="6"/>
  <c r="EH34" i="6"/>
  <c r="EI34" i="6"/>
  <c r="EJ34" i="6"/>
  <c r="EK34" i="6"/>
  <c r="EL34" i="6"/>
  <c r="EM34" i="6"/>
  <c r="EN34" i="6"/>
  <c r="EO34" i="6"/>
  <c r="EP34" i="6"/>
  <c r="EQ34" i="6"/>
  <c r="DN6" i="6"/>
  <c r="DN7" i="6"/>
  <c r="DN8" i="6"/>
  <c r="DN9" i="6"/>
  <c r="DN10" i="6"/>
  <c r="DN11" i="6"/>
  <c r="DN12" i="6"/>
  <c r="DN13" i="6"/>
  <c r="DN14" i="6"/>
  <c r="DN15" i="6"/>
  <c r="DN16" i="6"/>
  <c r="DN17" i="6"/>
  <c r="DN18" i="6"/>
  <c r="DN20" i="6"/>
  <c r="DN21" i="6"/>
  <c r="DN22" i="6"/>
  <c r="DN23" i="6"/>
  <c r="DN24" i="6"/>
  <c r="DN26" i="6"/>
  <c r="DN28" i="6"/>
  <c r="DN29" i="6"/>
  <c r="DN30" i="6"/>
  <c r="DN32" i="6"/>
  <c r="DN33" i="6"/>
  <c r="DN34" i="6"/>
  <c r="DN5" i="6"/>
  <c r="DM2" i="6"/>
  <c r="DW25" i="6" s="1"/>
  <c r="AS6" i="6"/>
  <c r="AT6" i="6"/>
  <c r="AU6" i="6"/>
  <c r="AV6" i="6"/>
  <c r="AW6" i="6"/>
  <c r="AX6" i="6"/>
  <c r="AY6" i="6"/>
  <c r="AZ6" i="6"/>
  <c r="BA6" i="6"/>
  <c r="BB6" i="6"/>
  <c r="BC6" i="6"/>
  <c r="AS7" i="6"/>
  <c r="AT7" i="6"/>
  <c r="AU7" i="6"/>
  <c r="AV7" i="6"/>
  <c r="AW7" i="6"/>
  <c r="AX7" i="6"/>
  <c r="AY7" i="6"/>
  <c r="AZ7" i="6"/>
  <c r="BA7" i="6"/>
  <c r="BB7" i="6"/>
  <c r="BC7" i="6"/>
  <c r="AS8" i="6"/>
  <c r="AT8" i="6"/>
  <c r="AU8" i="6"/>
  <c r="AV8" i="6"/>
  <c r="AW8" i="6"/>
  <c r="AX8" i="6"/>
  <c r="AY8" i="6"/>
  <c r="AZ8" i="6"/>
  <c r="BA8" i="6"/>
  <c r="BB8" i="6"/>
  <c r="BC8" i="6"/>
  <c r="AS9" i="6"/>
  <c r="AT9" i="6"/>
  <c r="AU9" i="6"/>
  <c r="AV9" i="6"/>
  <c r="AW9" i="6"/>
  <c r="AX9" i="6"/>
  <c r="AY9" i="6"/>
  <c r="AZ9" i="6"/>
  <c r="BA9" i="6"/>
  <c r="BB9" i="6"/>
  <c r="BC9" i="6"/>
  <c r="AS10" i="6"/>
  <c r="AT10" i="6"/>
  <c r="AU10" i="6"/>
  <c r="AV10" i="6"/>
  <c r="AW10" i="6"/>
  <c r="AX10" i="6"/>
  <c r="AY10" i="6"/>
  <c r="AZ10" i="6"/>
  <c r="BA10" i="6"/>
  <c r="BB10" i="6"/>
  <c r="BC10" i="6"/>
  <c r="AS11" i="6"/>
  <c r="AT11" i="6"/>
  <c r="AU11" i="6"/>
  <c r="AV11" i="6"/>
  <c r="AW11" i="6"/>
  <c r="AX11" i="6"/>
  <c r="AY11" i="6"/>
  <c r="AZ11" i="6"/>
  <c r="BA11" i="6"/>
  <c r="BB11" i="6"/>
  <c r="BC11" i="6"/>
  <c r="AS12" i="6"/>
  <c r="AT12" i="6"/>
  <c r="AU12" i="6"/>
  <c r="AV12" i="6"/>
  <c r="AW12" i="6"/>
  <c r="AX12" i="6"/>
  <c r="AY12" i="6"/>
  <c r="AZ12" i="6"/>
  <c r="BA12" i="6"/>
  <c r="BB12" i="6"/>
  <c r="BC12" i="6"/>
  <c r="AS13" i="6"/>
  <c r="AT13" i="6"/>
  <c r="AU13" i="6"/>
  <c r="AV13" i="6"/>
  <c r="AW13" i="6"/>
  <c r="AX13" i="6"/>
  <c r="AY13" i="6"/>
  <c r="AZ13" i="6"/>
  <c r="BA13" i="6"/>
  <c r="BB13" i="6"/>
  <c r="BC13" i="6"/>
  <c r="AS14" i="6"/>
  <c r="AT14" i="6"/>
  <c r="AU14" i="6"/>
  <c r="AV14" i="6"/>
  <c r="AW14" i="6"/>
  <c r="AX14" i="6"/>
  <c r="AY14" i="6"/>
  <c r="AZ14" i="6"/>
  <c r="BA14" i="6"/>
  <c r="BB14" i="6"/>
  <c r="BC14" i="6"/>
  <c r="AS15" i="6"/>
  <c r="AT15" i="6"/>
  <c r="AU15" i="6"/>
  <c r="AV15" i="6"/>
  <c r="AW15" i="6"/>
  <c r="AX15" i="6"/>
  <c r="AY15" i="6"/>
  <c r="AZ15" i="6"/>
  <c r="BA15" i="6"/>
  <c r="BB15" i="6"/>
  <c r="BC15" i="6"/>
  <c r="AS16" i="6"/>
  <c r="AT16" i="6"/>
  <c r="AU16" i="6"/>
  <c r="AV16" i="6"/>
  <c r="AW16" i="6"/>
  <c r="AX16" i="6"/>
  <c r="AY16" i="6"/>
  <c r="AZ16" i="6"/>
  <c r="BA16" i="6"/>
  <c r="BB16" i="6"/>
  <c r="BC16" i="6"/>
  <c r="AS17" i="6"/>
  <c r="AT17" i="6"/>
  <c r="AU17" i="6"/>
  <c r="AV17" i="6"/>
  <c r="AW17" i="6"/>
  <c r="AX17" i="6"/>
  <c r="AY17" i="6"/>
  <c r="AZ17" i="6"/>
  <c r="BA17" i="6"/>
  <c r="BB17" i="6"/>
  <c r="BC17" i="6"/>
  <c r="AS18" i="6"/>
  <c r="AT18" i="6"/>
  <c r="AU18" i="6"/>
  <c r="AV18" i="6"/>
  <c r="AW18" i="6"/>
  <c r="AX18" i="6"/>
  <c r="AY18" i="6"/>
  <c r="AZ18" i="6"/>
  <c r="BA18" i="6"/>
  <c r="BB18" i="6"/>
  <c r="BC18" i="6"/>
  <c r="AS19" i="6"/>
  <c r="AT19" i="6"/>
  <c r="AU19" i="6"/>
  <c r="AV19" i="6"/>
  <c r="AW19" i="6"/>
  <c r="AX19" i="6"/>
  <c r="AY19" i="6"/>
  <c r="AZ19" i="6"/>
  <c r="BA19" i="6"/>
  <c r="BB19" i="6"/>
  <c r="BC19" i="6"/>
  <c r="AS20" i="6"/>
  <c r="AT20" i="6"/>
  <c r="AU20" i="6"/>
  <c r="AV20" i="6"/>
  <c r="AW20" i="6"/>
  <c r="AX20" i="6"/>
  <c r="AY20" i="6"/>
  <c r="AZ20" i="6"/>
  <c r="BA20" i="6"/>
  <c r="BB20" i="6"/>
  <c r="BC20" i="6"/>
  <c r="AS21" i="6"/>
  <c r="AT21" i="6"/>
  <c r="AU21" i="6"/>
  <c r="AV21" i="6"/>
  <c r="AW21" i="6"/>
  <c r="AX21" i="6"/>
  <c r="AY21" i="6"/>
  <c r="AZ21" i="6"/>
  <c r="BA21" i="6"/>
  <c r="BB21" i="6"/>
  <c r="BC21" i="6"/>
  <c r="AS22" i="6"/>
  <c r="AT22" i="6"/>
  <c r="AU22" i="6"/>
  <c r="AV22" i="6"/>
  <c r="AW22" i="6"/>
  <c r="AX22" i="6"/>
  <c r="AY22" i="6"/>
  <c r="AZ22" i="6"/>
  <c r="BA22" i="6"/>
  <c r="BB22" i="6"/>
  <c r="BC22" i="6"/>
  <c r="AS23" i="6"/>
  <c r="AT23" i="6"/>
  <c r="AU23" i="6"/>
  <c r="AV23" i="6"/>
  <c r="AW23" i="6"/>
  <c r="AX23" i="6"/>
  <c r="AY23" i="6"/>
  <c r="AZ23" i="6"/>
  <c r="BA23" i="6"/>
  <c r="BB23" i="6"/>
  <c r="BC23" i="6"/>
  <c r="AS24" i="6"/>
  <c r="AT24" i="6"/>
  <c r="AU24" i="6"/>
  <c r="AV24" i="6"/>
  <c r="AW24" i="6"/>
  <c r="AX24" i="6"/>
  <c r="AY24" i="6"/>
  <c r="AZ24" i="6"/>
  <c r="BA24" i="6"/>
  <c r="BB24" i="6"/>
  <c r="BC24" i="6"/>
  <c r="AS25" i="6"/>
  <c r="AT25" i="6"/>
  <c r="AU25" i="6"/>
  <c r="AV25" i="6"/>
  <c r="AW25" i="6"/>
  <c r="AX25" i="6"/>
  <c r="AY25" i="6"/>
  <c r="AZ25" i="6"/>
  <c r="BA25" i="6"/>
  <c r="BB25" i="6"/>
  <c r="BC25" i="6"/>
  <c r="AS26" i="6"/>
  <c r="AT26" i="6"/>
  <c r="AU26" i="6"/>
  <c r="AV26" i="6"/>
  <c r="AW26" i="6"/>
  <c r="AX26" i="6"/>
  <c r="AY26" i="6"/>
  <c r="AZ26" i="6"/>
  <c r="BA26" i="6"/>
  <c r="BB26" i="6"/>
  <c r="BC26" i="6"/>
  <c r="AS27" i="6"/>
  <c r="AT27" i="6"/>
  <c r="AU27" i="6"/>
  <c r="AV27" i="6"/>
  <c r="AW27" i="6"/>
  <c r="AX27" i="6"/>
  <c r="AY27" i="6"/>
  <c r="AZ27" i="6"/>
  <c r="BA27" i="6"/>
  <c r="BB27" i="6"/>
  <c r="BC27" i="6"/>
  <c r="AS28" i="6"/>
  <c r="AT28" i="6"/>
  <c r="AU28" i="6"/>
  <c r="AV28" i="6"/>
  <c r="AW28" i="6"/>
  <c r="AX28" i="6"/>
  <c r="AY28" i="6"/>
  <c r="AZ28" i="6"/>
  <c r="BA28" i="6"/>
  <c r="BB28" i="6"/>
  <c r="BC28" i="6"/>
  <c r="AS29" i="6"/>
  <c r="AT29" i="6"/>
  <c r="AU29" i="6"/>
  <c r="AV29" i="6"/>
  <c r="AW29" i="6"/>
  <c r="AX29" i="6"/>
  <c r="AY29" i="6"/>
  <c r="AZ29" i="6"/>
  <c r="BA29" i="6"/>
  <c r="BB29" i="6"/>
  <c r="BC29" i="6"/>
  <c r="AS30" i="6"/>
  <c r="AT30" i="6"/>
  <c r="AU30" i="6"/>
  <c r="AV30" i="6"/>
  <c r="AW30" i="6"/>
  <c r="AX30" i="6"/>
  <c r="AY30" i="6"/>
  <c r="AZ30" i="6"/>
  <c r="BA30" i="6"/>
  <c r="BB30" i="6"/>
  <c r="BC30" i="6"/>
  <c r="AS31" i="6"/>
  <c r="AT31" i="6"/>
  <c r="AU31" i="6"/>
  <c r="AV31" i="6"/>
  <c r="AW31" i="6"/>
  <c r="AX31" i="6"/>
  <c r="AY31" i="6"/>
  <c r="AZ31" i="6"/>
  <c r="BA31" i="6"/>
  <c r="BB31" i="6"/>
  <c r="BC31" i="6"/>
  <c r="AS32" i="6"/>
  <c r="AT32" i="6"/>
  <c r="AU32" i="6"/>
  <c r="AV32" i="6"/>
  <c r="AW32" i="6"/>
  <c r="AX32" i="6"/>
  <c r="AY32" i="6"/>
  <c r="AZ32" i="6"/>
  <c r="BA32" i="6"/>
  <c r="BB32" i="6"/>
  <c r="BC32" i="6"/>
  <c r="AS33" i="6"/>
  <c r="AT33" i="6"/>
  <c r="AU33" i="6"/>
  <c r="AV33" i="6"/>
  <c r="AW33" i="6"/>
  <c r="AX33" i="6"/>
  <c r="AY33" i="6"/>
  <c r="AZ33" i="6"/>
  <c r="BA33" i="6"/>
  <c r="BB33" i="6"/>
  <c r="BC33" i="6"/>
  <c r="AS34" i="6"/>
  <c r="AT34" i="6"/>
  <c r="AU34" i="6"/>
  <c r="AV34" i="6"/>
  <c r="AW34" i="6"/>
  <c r="AX34" i="6"/>
  <c r="AY34" i="6"/>
  <c r="AZ34" i="6"/>
  <c r="BA34" i="6"/>
  <c r="BB34" i="6"/>
  <c r="BC34" i="6"/>
  <c r="AT5" i="6"/>
  <c r="AU5" i="6"/>
  <c r="AV5" i="6"/>
  <c r="AW5" i="6"/>
  <c r="AX5" i="6"/>
  <c r="AY5" i="6"/>
  <c r="AZ5" i="6"/>
  <c r="BA5" i="6"/>
  <c r="BB5" i="6"/>
  <c r="BC5" i="6"/>
  <c r="AS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5" i="6"/>
  <c r="D35" i="6"/>
  <c r="C35" i="6"/>
  <c r="A34"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5" i="6"/>
  <c r="EF27" i="6" l="1"/>
  <c r="ED27" i="6"/>
  <c r="DT27" i="6"/>
  <c r="EE27" i="6"/>
  <c r="DS27" i="6"/>
  <c r="DR27" i="6"/>
  <c r="EB19" i="6"/>
  <c r="EQ27" i="6"/>
  <c r="EP27" i="6"/>
  <c r="EO27" i="6"/>
  <c r="EN27" i="6"/>
  <c r="DO27" i="6"/>
  <c r="EA27" i="6"/>
  <c r="EL27" i="6"/>
  <c r="DZ27" i="6"/>
  <c r="DP27" i="6"/>
  <c r="EK27" i="6"/>
  <c r="DY27" i="6"/>
  <c r="DQ27" i="6"/>
  <c r="EM27" i="6"/>
  <c r="EJ27" i="6"/>
  <c r="EI27" i="6"/>
  <c r="DW27" i="6"/>
  <c r="EC27" i="6"/>
  <c r="EB27" i="6"/>
  <c r="DX27" i="6"/>
  <c r="EH27" i="6"/>
  <c r="DV27" i="6"/>
  <c r="DN27" i="6"/>
  <c r="EG27" i="6"/>
  <c r="DU27" i="6"/>
  <c r="DP19" i="6"/>
  <c r="EN31" i="6"/>
  <c r="EL31" i="6"/>
  <c r="EB31" i="6"/>
  <c r="EA31" i="6"/>
  <c r="DX31" i="6"/>
  <c r="DP31" i="6"/>
  <c r="DN19" i="6"/>
  <c r="DN31" i="6"/>
  <c r="EN19" i="6"/>
  <c r="EE25" i="6"/>
  <c r="EM19" i="6"/>
  <c r="EA19" i="6"/>
  <c r="DO19" i="6"/>
  <c r="DZ31" i="6"/>
  <c r="ED25" i="6"/>
  <c r="EL19" i="6"/>
  <c r="DZ19" i="6"/>
  <c r="DY31" i="6"/>
  <c r="DV25" i="6"/>
  <c r="EK19" i="6"/>
  <c r="DY19" i="6"/>
  <c r="DU25" i="6"/>
  <c r="EJ19" i="6"/>
  <c r="DX19" i="6"/>
  <c r="DT25" i="6"/>
  <c r="EI19" i="6"/>
  <c r="DW19" i="6"/>
  <c r="DO31" i="6"/>
  <c r="DS25" i="6"/>
  <c r="EH19" i="6"/>
  <c r="DV19" i="6"/>
  <c r="DR25" i="6"/>
  <c r="EG19" i="6"/>
  <c r="DU19" i="6"/>
  <c r="EM31" i="6"/>
  <c r="EQ25" i="6"/>
  <c r="EF19" i="6"/>
  <c r="DT19" i="6"/>
  <c r="EP25" i="6"/>
  <c r="EQ19" i="6"/>
  <c r="EE19" i="6"/>
  <c r="DS19" i="6"/>
  <c r="EK31" i="6"/>
  <c r="EH25" i="6"/>
  <c r="EP19" i="6"/>
  <c r="ED19" i="6"/>
  <c r="DR19" i="6"/>
  <c r="EJ31" i="6"/>
  <c r="EG25" i="6"/>
  <c r="EO19" i="6"/>
  <c r="EC19" i="6"/>
  <c r="DQ19" i="6"/>
  <c r="DW31" i="6"/>
  <c r="EI31" i="6"/>
  <c r="EC25" i="6"/>
  <c r="EH31" i="6"/>
  <c r="DV31" i="6"/>
  <c r="EN25" i="6"/>
  <c r="EB25" i="6"/>
  <c r="DP25" i="6"/>
  <c r="EO25" i="6"/>
  <c r="EG31" i="6"/>
  <c r="DU31" i="6"/>
  <c r="EM25" i="6"/>
  <c r="EA25" i="6"/>
  <c r="DO25" i="6"/>
  <c r="DQ25" i="6"/>
  <c r="EF31" i="6"/>
  <c r="DT31" i="6"/>
  <c r="EL25" i="6"/>
  <c r="DZ25" i="6"/>
  <c r="EE31" i="6"/>
  <c r="EK25" i="6"/>
  <c r="DY25" i="6"/>
  <c r="EQ31" i="6"/>
  <c r="DS31" i="6"/>
  <c r="DN25" i="6"/>
  <c r="EP31" i="6"/>
  <c r="ED31" i="6"/>
  <c r="DR31" i="6"/>
  <c r="EJ25" i="6"/>
  <c r="DX25" i="6"/>
  <c r="EO31" i="6"/>
  <c r="EC31" i="6"/>
  <c r="DQ31" i="6"/>
  <c r="EI25" i="6"/>
  <c r="B35" i="6"/>
  <c r="EV1" i="6"/>
  <c r="EV4" i="6"/>
  <c r="J4" i="6" a="1"/>
  <c r="Y4" i="6" s="1"/>
  <c r="AZ2" i="6" l="1"/>
  <c r="AV2" i="6"/>
  <c r="AW2" i="6"/>
  <c r="AY2" i="6"/>
  <c r="D1" i="6"/>
  <c r="C1" i="6"/>
  <c r="BA2" i="6"/>
  <c r="B1" i="6"/>
  <c r="BB2" i="6"/>
  <c r="AS2" i="6"/>
  <c r="AX2" i="6"/>
  <c r="AU2" i="6"/>
  <c r="BC2" i="6"/>
  <c r="AT2" i="6"/>
  <c r="EU3" i="6"/>
  <c r="EU2" i="6"/>
  <c r="AA4" i="6"/>
  <c r="AG4" i="6"/>
  <c r="J4" i="6"/>
  <c r="AH4" i="6"/>
  <c r="N4" i="6"/>
  <c r="O4" i="6"/>
  <c r="AM4" i="6"/>
  <c r="U4" i="6"/>
  <c r="X4" i="6"/>
  <c r="AL4" i="6"/>
  <c r="V4" i="6"/>
  <c r="P4" i="6"/>
  <c r="AJ4" i="6"/>
  <c r="Q4" i="6"/>
  <c r="AK4" i="6"/>
  <c r="AI4" i="6"/>
  <c r="W4" i="6"/>
  <c r="K4" i="6"/>
  <c r="AF4" i="6"/>
  <c r="T4" i="6"/>
  <c r="AE4" i="6"/>
  <c r="S4" i="6"/>
  <c r="AD4" i="6"/>
  <c r="R4" i="6"/>
  <c r="Z4" i="6"/>
  <c r="L4" i="6"/>
  <c r="AB4" i="6"/>
  <c r="M4" i="6"/>
  <c r="AC4" i="6"/>
  <c r="E6" i="6" l="1"/>
  <c r="E18" i="6"/>
  <c r="E31" i="6"/>
  <c r="E7" i="6"/>
  <c r="E19" i="6"/>
  <c r="E32" i="6"/>
  <c r="E8" i="6"/>
  <c r="E21" i="6"/>
  <c r="E33" i="6"/>
  <c r="E9" i="6"/>
  <c r="E22" i="6"/>
  <c r="E5" i="6"/>
  <c r="E10" i="6"/>
  <c r="E23" i="6"/>
  <c r="E30" i="6"/>
  <c r="E11" i="6"/>
  <c r="E24" i="6"/>
  <c r="E17" i="6"/>
  <c r="E12" i="6"/>
  <c r="E25" i="6"/>
  <c r="E13" i="6"/>
  <c r="E26" i="6"/>
  <c r="E14" i="6"/>
  <c r="E27" i="6"/>
  <c r="E15" i="6"/>
  <c r="E28" i="6"/>
  <c r="E16" i="6"/>
  <c r="E29" i="6"/>
  <c r="E20" i="6"/>
  <c r="E34" i="6"/>
  <c r="AK34" i="6"/>
  <c r="Y34" i="6"/>
  <c r="M34" i="6"/>
  <c r="AF33" i="6"/>
  <c r="T33" i="6"/>
  <c r="AM32" i="6"/>
  <c r="AA32" i="6"/>
  <c r="O32" i="6"/>
  <c r="AH31" i="6"/>
  <c r="V31" i="6"/>
  <c r="J31" i="6"/>
  <c r="AC30" i="6"/>
  <c r="Q30" i="6"/>
  <c r="AI34" i="6"/>
  <c r="W34" i="6"/>
  <c r="K34" i="6"/>
  <c r="AD33" i="6"/>
  <c r="R33" i="6"/>
  <c r="AK32" i="6"/>
  <c r="Y32" i="6"/>
  <c r="M32" i="6"/>
  <c r="AF31" i="6"/>
  <c r="T31" i="6"/>
  <c r="AM30" i="6"/>
  <c r="AA30" i="6"/>
  <c r="O30" i="6"/>
  <c r="AM34" i="6"/>
  <c r="X34" i="6"/>
  <c r="AL34" i="6"/>
  <c r="V34" i="6"/>
  <c r="AK33" i="6"/>
  <c r="W33" i="6"/>
  <c r="AJ34" i="6"/>
  <c r="U34" i="6"/>
  <c r="AJ33" i="6"/>
  <c r="V33" i="6"/>
  <c r="AI32" i="6"/>
  <c r="U32" i="6"/>
  <c r="AJ31" i="6"/>
  <c r="U31" i="6"/>
  <c r="AI30" i="6"/>
  <c r="U30" i="6"/>
  <c r="AJ29" i="6"/>
  <c r="X29" i="6"/>
  <c r="L29" i="6"/>
  <c r="AE28" i="6"/>
  <c r="AH34" i="6"/>
  <c r="T34" i="6"/>
  <c r="AI33" i="6"/>
  <c r="U33" i="6"/>
  <c r="AH32" i="6"/>
  <c r="T32" i="6"/>
  <c r="AI31" i="6"/>
  <c r="S31" i="6"/>
  <c r="AH30" i="6"/>
  <c r="T30" i="6"/>
  <c r="AI29" i="6"/>
  <c r="W29" i="6"/>
  <c r="K29" i="6"/>
  <c r="AG34" i="6"/>
  <c r="S34" i="6"/>
  <c r="AH33" i="6"/>
  <c r="S33" i="6"/>
  <c r="AG32" i="6"/>
  <c r="S32" i="6"/>
  <c r="AG31" i="6"/>
  <c r="R31" i="6"/>
  <c r="AG30" i="6"/>
  <c r="S30" i="6"/>
  <c r="AF34" i="6"/>
  <c r="R34" i="6"/>
  <c r="AG33" i="6"/>
  <c r="Q33" i="6"/>
  <c r="AF32" i="6"/>
  <c r="R32" i="6"/>
  <c r="AE31" i="6"/>
  <c r="Q31" i="6"/>
  <c r="AF30" i="6"/>
  <c r="R30" i="6"/>
  <c r="AE34" i="6"/>
  <c r="Q34" i="6"/>
  <c r="AE33" i="6"/>
  <c r="P33" i="6"/>
  <c r="AE32" i="6"/>
  <c r="Q32" i="6"/>
  <c r="AD31" i="6"/>
  <c r="P31" i="6"/>
  <c r="AE30" i="6"/>
  <c r="P30" i="6"/>
  <c r="AD34" i="6"/>
  <c r="P34" i="6"/>
  <c r="AC33" i="6"/>
  <c r="O33" i="6"/>
  <c r="AD32" i="6"/>
  <c r="P32" i="6"/>
  <c r="AC31" i="6"/>
  <c r="O31" i="6"/>
  <c r="AD30" i="6"/>
  <c r="N30" i="6"/>
  <c r="AE29" i="6"/>
  <c r="S29" i="6"/>
  <c r="AC34" i="6"/>
  <c r="O34" i="6"/>
  <c r="AB33" i="6"/>
  <c r="N33" i="6"/>
  <c r="AC32" i="6"/>
  <c r="N32" i="6"/>
  <c r="AB31" i="6"/>
  <c r="N31" i="6"/>
  <c r="AB30" i="6"/>
  <c r="M30" i="6"/>
  <c r="AD29" i="6"/>
  <c r="R29" i="6"/>
  <c r="X33" i="6"/>
  <c r="AJ32" i="6"/>
  <c r="L31" i="6"/>
  <c r="Y30" i="6"/>
  <c r="AB29" i="6"/>
  <c r="J29" i="6"/>
  <c r="AB28" i="6"/>
  <c r="P28" i="6"/>
  <c r="AI27" i="6"/>
  <c r="W27" i="6"/>
  <c r="K27" i="6"/>
  <c r="M33" i="6"/>
  <c r="AB32" i="6"/>
  <c r="K31" i="6"/>
  <c r="X30" i="6"/>
  <c r="AA29" i="6"/>
  <c r="L33" i="6"/>
  <c r="Z32" i="6"/>
  <c r="K33" i="6"/>
  <c r="X32" i="6"/>
  <c r="AM31" i="6"/>
  <c r="V30" i="6"/>
  <c r="Y29" i="6"/>
  <c r="AL28" i="6"/>
  <c r="Y28" i="6"/>
  <c r="M28" i="6"/>
  <c r="AF27" i="6"/>
  <c r="T27" i="6"/>
  <c r="AM26" i="6"/>
  <c r="J33" i="6"/>
  <c r="W32" i="6"/>
  <c r="AL31" i="6"/>
  <c r="L30" i="6"/>
  <c r="V29" i="6"/>
  <c r="AK28" i="6"/>
  <c r="X28" i="6"/>
  <c r="L28" i="6"/>
  <c r="AE27" i="6"/>
  <c r="S27" i="6"/>
  <c r="AL26" i="6"/>
  <c r="Z26" i="6"/>
  <c r="N26" i="6"/>
  <c r="AG25" i="6"/>
  <c r="U25" i="6"/>
  <c r="V32" i="6"/>
  <c r="AK31" i="6"/>
  <c r="K30" i="6"/>
  <c r="AM29" i="6"/>
  <c r="U29" i="6"/>
  <c r="AJ28" i="6"/>
  <c r="W28" i="6"/>
  <c r="K28" i="6"/>
  <c r="AD27" i="6"/>
  <c r="R27" i="6"/>
  <c r="AK26" i="6"/>
  <c r="Y26" i="6"/>
  <c r="M26" i="6"/>
  <c r="AB34" i="6"/>
  <c r="L32" i="6"/>
  <c r="AA31" i="6"/>
  <c r="J30" i="6"/>
  <c r="AL29" i="6"/>
  <c r="T29" i="6"/>
  <c r="AI28" i="6"/>
  <c r="V28" i="6"/>
  <c r="J28" i="6"/>
  <c r="AC27" i="6"/>
  <c r="Q27" i="6"/>
  <c r="AJ26" i="6"/>
  <c r="X26" i="6"/>
  <c r="L26" i="6"/>
  <c r="AA34" i="6"/>
  <c r="AM33" i="6"/>
  <c r="K32" i="6"/>
  <c r="Z31" i="6"/>
  <c r="Z34" i="6"/>
  <c r="N29" i="6"/>
  <c r="AD28" i="6"/>
  <c r="AG27" i="6"/>
  <c r="L27" i="6"/>
  <c r="U26" i="6"/>
  <c r="AB25" i="6"/>
  <c r="O25" i="6"/>
  <c r="AH24" i="6"/>
  <c r="V24" i="6"/>
  <c r="J24" i="6"/>
  <c r="AC23" i="6"/>
  <c r="Q23" i="6"/>
  <c r="AJ22" i="6"/>
  <c r="X22" i="6"/>
  <c r="L22" i="6"/>
  <c r="N34" i="6"/>
  <c r="M29" i="6"/>
  <c r="AC28" i="6"/>
  <c r="AB27" i="6"/>
  <c r="J27" i="6"/>
  <c r="AI26" i="6"/>
  <c r="T26" i="6"/>
  <c r="AA25" i="6"/>
  <c r="N25" i="6"/>
  <c r="AG24" i="6"/>
  <c r="U24" i="6"/>
  <c r="L34" i="6"/>
  <c r="AA28" i="6"/>
  <c r="AA27" i="6"/>
  <c r="J34" i="6"/>
  <c r="Y31" i="6"/>
  <c r="AK29" i="6"/>
  <c r="Z28" i="6"/>
  <c r="Z27" i="6"/>
  <c r="AG26" i="6"/>
  <c r="R26" i="6"/>
  <c r="X31" i="6"/>
  <c r="AL33" i="6"/>
  <c r="Y33" i="6"/>
  <c r="W30" i="6"/>
  <c r="AF29" i="6"/>
  <c r="AH28" i="6"/>
  <c r="AK27" i="6"/>
  <c r="AF26" i="6"/>
  <c r="K26" i="6"/>
  <c r="AL25" i="6"/>
  <c r="W25" i="6"/>
  <c r="AK24" i="6"/>
  <c r="W24" i="6"/>
  <c r="AL23" i="6"/>
  <c r="Y23" i="6"/>
  <c r="L23" i="6"/>
  <c r="AC22" i="6"/>
  <c r="P22" i="6"/>
  <c r="AH21" i="6"/>
  <c r="V21" i="6"/>
  <c r="J21" i="6"/>
  <c r="AC20" i="6"/>
  <c r="Q20" i="6"/>
  <c r="AJ19" i="6"/>
  <c r="X19" i="6"/>
  <c r="L19" i="6"/>
  <c r="AE18" i="6"/>
  <c r="S18" i="6"/>
  <c r="AL17" i="6"/>
  <c r="Z17" i="6"/>
  <c r="N17" i="6"/>
  <c r="AG16" i="6"/>
  <c r="U16" i="6"/>
  <c r="AC29" i="6"/>
  <c r="AG28" i="6"/>
  <c r="AJ27" i="6"/>
  <c r="AE26" i="6"/>
  <c r="J26" i="6"/>
  <c r="AK25" i="6"/>
  <c r="V25" i="6"/>
  <c r="AJ24" i="6"/>
  <c r="T24" i="6"/>
  <c r="AK23" i="6"/>
  <c r="X23" i="6"/>
  <c r="K23" i="6"/>
  <c r="AB22" i="6"/>
  <c r="O22" i="6"/>
  <c r="AG21" i="6"/>
  <c r="U21" i="6"/>
  <c r="W31" i="6"/>
  <c r="Z29" i="6"/>
  <c r="AF28" i="6"/>
  <c r="AH27" i="6"/>
  <c r="AD26" i="6"/>
  <c r="AJ25" i="6"/>
  <c r="T25" i="6"/>
  <c r="AI24" i="6"/>
  <c r="S24" i="6"/>
  <c r="AJ23" i="6"/>
  <c r="W23" i="6"/>
  <c r="J23" i="6"/>
  <c r="AA22" i="6"/>
  <c r="N22" i="6"/>
  <c r="AF21" i="6"/>
  <c r="T21" i="6"/>
  <c r="AM20" i="6"/>
  <c r="AA20" i="6"/>
  <c r="O20" i="6"/>
  <c r="AH19" i="6"/>
  <c r="V19" i="6"/>
  <c r="J19" i="6"/>
  <c r="AC18" i="6"/>
  <c r="Q18" i="6"/>
  <c r="AJ17" i="6"/>
  <c r="X17" i="6"/>
  <c r="L17" i="6"/>
  <c r="AE16" i="6"/>
  <c r="S16" i="6"/>
  <c r="M31" i="6"/>
  <c r="Q29" i="6"/>
  <c r="U28" i="6"/>
  <c r="Y27" i="6"/>
  <c r="AC26" i="6"/>
  <c r="AI25" i="6"/>
  <c r="S25" i="6"/>
  <c r="AF24" i="6"/>
  <c r="R24" i="6"/>
  <c r="AI23" i="6"/>
  <c r="V23" i="6"/>
  <c r="P29" i="6"/>
  <c r="T28" i="6"/>
  <c r="X27" i="6"/>
  <c r="AB26" i="6"/>
  <c r="AH25" i="6"/>
  <c r="R25" i="6"/>
  <c r="AE24" i="6"/>
  <c r="Q24" i="6"/>
  <c r="AH23" i="6"/>
  <c r="U23" i="6"/>
  <c r="AL22" i="6"/>
  <c r="Y22" i="6"/>
  <c r="K22" i="6"/>
  <c r="AD21" i="6"/>
  <c r="R21" i="6"/>
  <c r="AK20" i="6"/>
  <c r="Y20" i="6"/>
  <c r="M20" i="6"/>
  <c r="AF19" i="6"/>
  <c r="T19" i="6"/>
  <c r="AM18" i="6"/>
  <c r="AA18" i="6"/>
  <c r="O18" i="6"/>
  <c r="AH17" i="6"/>
  <c r="V17" i="6"/>
  <c r="J17" i="6"/>
  <c r="AC16" i="6"/>
  <c r="Q16" i="6"/>
  <c r="O29" i="6"/>
  <c r="S28" i="6"/>
  <c r="V27" i="6"/>
  <c r="AA26" i="6"/>
  <c r="AF25" i="6"/>
  <c r="Q25" i="6"/>
  <c r="AD24" i="6"/>
  <c r="P24" i="6"/>
  <c r="AG23" i="6"/>
  <c r="T23" i="6"/>
  <c r="AK22" i="6"/>
  <c r="W22" i="6"/>
  <c r="J22" i="6"/>
  <c r="AC21" i="6"/>
  <c r="Q21" i="6"/>
  <c r="AJ20" i="6"/>
  <c r="X20" i="6"/>
  <c r="L20" i="6"/>
  <c r="AE19" i="6"/>
  <c r="S19" i="6"/>
  <c r="R28" i="6"/>
  <c r="U27" i="6"/>
  <c r="W26" i="6"/>
  <c r="AE25" i="6"/>
  <c r="P25" i="6"/>
  <c r="AC24" i="6"/>
  <c r="O24" i="6"/>
  <c r="AF23" i="6"/>
  <c r="S23" i="6"/>
  <c r="AI22" i="6"/>
  <c r="V22" i="6"/>
  <c r="AM28" i="6"/>
  <c r="O26" i="6"/>
  <c r="K25" i="6"/>
  <c r="AB24" i="6"/>
  <c r="AB23" i="6"/>
  <c r="AE22" i="6"/>
  <c r="AA21" i="6"/>
  <c r="AG20" i="6"/>
  <c r="P20" i="6"/>
  <c r="W19" i="6"/>
  <c r="AG18" i="6"/>
  <c r="P18" i="6"/>
  <c r="AB17" i="6"/>
  <c r="K17" i="6"/>
  <c r="AL16" i="6"/>
  <c r="W16" i="6"/>
  <c r="AF15" i="6"/>
  <c r="T15" i="6"/>
  <c r="AM14" i="6"/>
  <c r="AA14" i="6"/>
  <c r="O14" i="6"/>
  <c r="AH13" i="6"/>
  <c r="V13" i="6"/>
  <c r="J13" i="6"/>
  <c r="AC12" i="6"/>
  <c r="Q12" i="6"/>
  <c r="AJ11" i="6"/>
  <c r="X11" i="6"/>
  <c r="L11" i="6"/>
  <c r="Q28" i="6"/>
  <c r="J25" i="6"/>
  <c r="AA24" i="6"/>
  <c r="AA23" i="6"/>
  <c r="AD22" i="6"/>
  <c r="Z21" i="6"/>
  <c r="AF20" i="6"/>
  <c r="N20" i="6"/>
  <c r="AM19" i="6"/>
  <c r="U19" i="6"/>
  <c r="AF18" i="6"/>
  <c r="N18" i="6"/>
  <c r="AA17" i="6"/>
  <c r="AK16" i="6"/>
  <c r="V16" i="6"/>
  <c r="AE15" i="6"/>
  <c r="S15" i="6"/>
  <c r="AL32" i="6"/>
  <c r="O28" i="6"/>
  <c r="Z24" i="6"/>
  <c r="Z23" i="6"/>
  <c r="Z22" i="6"/>
  <c r="Y21" i="6"/>
  <c r="AE20" i="6"/>
  <c r="K20" i="6"/>
  <c r="AL19" i="6"/>
  <c r="R19" i="6"/>
  <c r="AD18" i="6"/>
  <c r="M18" i="6"/>
  <c r="Y17" i="6"/>
  <c r="AJ16" i="6"/>
  <c r="T16" i="6"/>
  <c r="AD15" i="6"/>
  <c r="R15" i="6"/>
  <c r="AK14" i="6"/>
  <c r="Y14" i="6"/>
  <c r="M14" i="6"/>
  <c r="AF13" i="6"/>
  <c r="J32" i="6"/>
  <c r="N28" i="6"/>
  <c r="AM27" i="6"/>
  <c r="Y24" i="6"/>
  <c r="R23" i="6"/>
  <c r="U22" i="6"/>
  <c r="X21" i="6"/>
  <c r="AD20" i="6"/>
  <c r="J20" i="6"/>
  <c r="AK19" i="6"/>
  <c r="Q19" i="6"/>
  <c r="AB18" i="6"/>
  <c r="L18" i="6"/>
  <c r="W17" i="6"/>
  <c r="AI16" i="6"/>
  <c r="R16" i="6"/>
  <c r="AC15" i="6"/>
  <c r="Q15" i="6"/>
  <c r="AL30" i="6"/>
  <c r="P27" i="6"/>
  <c r="AD25" i="6"/>
  <c r="N24" i="6"/>
  <c r="O23" i="6"/>
  <c r="S22" i="6"/>
  <c r="AM21" i="6"/>
  <c r="S21" i="6"/>
  <c r="Z20" i="6"/>
  <c r="AG19" i="6"/>
  <c r="O19" i="6"/>
  <c r="Y18" i="6"/>
  <c r="J18" i="6"/>
  <c r="AK17" i="6"/>
  <c r="T17" i="6"/>
  <c r="AK30" i="6"/>
  <c r="O27" i="6"/>
  <c r="AC25" i="6"/>
  <c r="M24" i="6"/>
  <c r="N23" i="6"/>
  <c r="R22" i="6"/>
  <c r="AL21" i="6"/>
  <c r="P21" i="6"/>
  <c r="W20" i="6"/>
  <c r="AD19" i="6"/>
  <c r="N19" i="6"/>
  <c r="X18" i="6"/>
  <c r="AJ30" i="6"/>
  <c r="N27" i="6"/>
  <c r="AH26" i="6"/>
  <c r="Z25" i="6"/>
  <c r="L24" i="6"/>
  <c r="M23" i="6"/>
  <c r="Q22" i="6"/>
  <c r="AK21" i="6"/>
  <c r="O21" i="6"/>
  <c r="V20" i="6"/>
  <c r="AC19" i="6"/>
  <c r="M19" i="6"/>
  <c r="Z30" i="6"/>
  <c r="M27" i="6"/>
  <c r="V26" i="6"/>
  <c r="Y25" i="6"/>
  <c r="K24" i="6"/>
  <c r="AM22" i="6"/>
  <c r="M22" i="6"/>
  <c r="AJ21" i="6"/>
  <c r="N21" i="6"/>
  <c r="U20" i="6"/>
  <c r="AB19" i="6"/>
  <c r="K19" i="6"/>
  <c r="AK18" i="6"/>
  <c r="V18" i="6"/>
  <c r="AF17" i="6"/>
  <c r="Q17" i="6"/>
  <c r="AA33" i="6"/>
  <c r="AH29" i="6"/>
  <c r="S26" i="6"/>
  <c r="X25" i="6"/>
  <c r="AM23" i="6"/>
  <c r="AH22" i="6"/>
  <c r="AI21" i="6"/>
  <c r="M21" i="6"/>
  <c r="AL20" i="6"/>
  <c r="T20" i="6"/>
  <c r="AA19" i="6"/>
  <c r="AE23" i="6"/>
  <c r="AI20" i="6"/>
  <c r="R17" i="6"/>
  <c r="N16" i="6"/>
  <c r="AL15" i="6"/>
  <c r="V15" i="6"/>
  <c r="AI14" i="6"/>
  <c r="U14" i="6"/>
  <c r="AJ13" i="6"/>
  <c r="U13" i="6"/>
  <c r="AL12" i="6"/>
  <c r="Y12" i="6"/>
  <c r="L12" i="6"/>
  <c r="AC11" i="6"/>
  <c r="P11" i="6"/>
  <c r="AK10" i="6"/>
  <c r="Y10" i="6"/>
  <c r="M10" i="6"/>
  <c r="AF9" i="6"/>
  <c r="T9" i="6"/>
  <c r="AM8" i="6"/>
  <c r="AA8" i="6"/>
  <c r="O8" i="6"/>
  <c r="AH7" i="6"/>
  <c r="V7" i="6"/>
  <c r="J7" i="6"/>
  <c r="AC6" i="6"/>
  <c r="Q6" i="6"/>
  <c r="AD23" i="6"/>
  <c r="AH20" i="6"/>
  <c r="P17" i="6"/>
  <c r="AM16" i="6"/>
  <c r="M16" i="6"/>
  <c r="AK15" i="6"/>
  <c r="U15" i="6"/>
  <c r="AH14" i="6"/>
  <c r="T14" i="6"/>
  <c r="AI13" i="6"/>
  <c r="T13" i="6"/>
  <c r="AK12" i="6"/>
  <c r="X12" i="6"/>
  <c r="K12" i="6"/>
  <c r="AB11" i="6"/>
  <c r="O11" i="6"/>
  <c r="AJ10" i="6"/>
  <c r="X10" i="6"/>
  <c r="L10" i="6"/>
  <c r="AE9" i="6"/>
  <c r="S9" i="6"/>
  <c r="P23" i="6"/>
  <c r="AB20" i="6"/>
  <c r="AL18" i="6"/>
  <c r="O17" i="6"/>
  <c r="AH16" i="6"/>
  <c r="L16" i="6"/>
  <c r="AJ15" i="6"/>
  <c r="P15" i="6"/>
  <c r="AG14" i="6"/>
  <c r="S14" i="6"/>
  <c r="AG13" i="6"/>
  <c r="S13" i="6"/>
  <c r="AJ12" i="6"/>
  <c r="W12" i="6"/>
  <c r="J12" i="6"/>
  <c r="AA11" i="6"/>
  <c r="N11" i="6"/>
  <c r="AI10" i="6"/>
  <c r="W10" i="6"/>
  <c r="K10" i="6"/>
  <c r="AM24" i="6"/>
  <c r="AG22" i="6"/>
  <c r="S20" i="6"/>
  <c r="AJ18" i="6"/>
  <c r="M17" i="6"/>
  <c r="AF16" i="6"/>
  <c r="K16" i="6"/>
  <c r="AI15" i="6"/>
  <c r="O15" i="6"/>
  <c r="AF14" i="6"/>
  <c r="R14" i="6"/>
  <c r="AE13" i="6"/>
  <c r="R13" i="6"/>
  <c r="AI12" i="6"/>
  <c r="V12" i="6"/>
  <c r="AM25" i="6"/>
  <c r="AL24" i="6"/>
  <c r="AF22" i="6"/>
  <c r="R20" i="6"/>
  <c r="AI18" i="6"/>
  <c r="AM17" i="6"/>
  <c r="AD16" i="6"/>
  <c r="J16" i="6"/>
  <c r="AH15" i="6"/>
  <c r="N15" i="6"/>
  <c r="AE14" i="6"/>
  <c r="Q14" i="6"/>
  <c r="AD13" i="6"/>
  <c r="Q13" i="6"/>
  <c r="AH12" i="6"/>
  <c r="U12" i="6"/>
  <c r="M25" i="6"/>
  <c r="X24" i="6"/>
  <c r="T22" i="6"/>
  <c r="AE21" i="6"/>
  <c r="L25" i="6"/>
  <c r="AB21" i="6"/>
  <c r="Z18" i="6"/>
  <c r="AG17" i="6"/>
  <c r="AA16" i="6"/>
  <c r="AB15" i="6"/>
  <c r="L15" i="6"/>
  <c r="AC14" i="6"/>
  <c r="N14" i="6"/>
  <c r="AB13" i="6"/>
  <c r="O13" i="6"/>
  <c r="AF12" i="6"/>
  <c r="S12" i="6"/>
  <c r="AI11" i="6"/>
  <c r="V11" i="6"/>
  <c r="W21" i="6"/>
  <c r="W18" i="6"/>
  <c r="AE17" i="6"/>
  <c r="Z16" i="6"/>
  <c r="AA15" i="6"/>
  <c r="K15" i="6"/>
  <c r="AB14" i="6"/>
  <c r="L14" i="6"/>
  <c r="AA13" i="6"/>
  <c r="N13" i="6"/>
  <c r="Z33" i="6"/>
  <c r="AG29" i="6"/>
  <c r="AL27" i="6"/>
  <c r="Q26" i="6"/>
  <c r="L21" i="6"/>
  <c r="AI19" i="6"/>
  <c r="U18" i="6"/>
  <c r="AD17" i="6"/>
  <c r="Y16" i="6"/>
  <c r="Z15" i="6"/>
  <c r="J15" i="6"/>
  <c r="Z14" i="6"/>
  <c r="K14" i="6"/>
  <c r="Z13" i="6"/>
  <c r="M13" i="6"/>
  <c r="AD12" i="6"/>
  <c r="P12" i="6"/>
  <c r="P26" i="6"/>
  <c r="AC17" i="6"/>
  <c r="AL14" i="6"/>
  <c r="K13" i="6"/>
  <c r="R12" i="6"/>
  <c r="AE11" i="6"/>
  <c r="J11" i="6"/>
  <c r="AC10" i="6"/>
  <c r="N10" i="6"/>
  <c r="AB9" i="6"/>
  <c r="N9" i="6"/>
  <c r="AC8" i="6"/>
  <c r="P8" i="6"/>
  <c r="AF7" i="6"/>
  <c r="S7" i="6"/>
  <c r="AJ6" i="6"/>
  <c r="W6" i="6"/>
  <c r="J6" i="6"/>
  <c r="AB5" i="6"/>
  <c r="P5" i="6"/>
  <c r="U17" i="6"/>
  <c r="AM15" i="6"/>
  <c r="AJ14" i="6"/>
  <c r="O12" i="6"/>
  <c r="AD11" i="6"/>
  <c r="S17" i="6"/>
  <c r="AB16" i="6"/>
  <c r="AG15" i="6"/>
  <c r="AD14" i="6"/>
  <c r="N12" i="6"/>
  <c r="Z11" i="6"/>
  <c r="AA10" i="6"/>
  <c r="Z9" i="6"/>
  <c r="L9" i="6"/>
  <c r="AH18" i="6"/>
  <c r="X16" i="6"/>
  <c r="Y15" i="6"/>
  <c r="X14" i="6"/>
  <c r="AM13" i="6"/>
  <c r="M12" i="6"/>
  <c r="Y11" i="6"/>
  <c r="Z10" i="6"/>
  <c r="AM9" i="6"/>
  <c r="Y9" i="6"/>
  <c r="K9" i="6"/>
  <c r="AL8" i="6"/>
  <c r="Y8" i="6"/>
  <c r="L8" i="6"/>
  <c r="AC7" i="6"/>
  <c r="P7" i="6"/>
  <c r="AG6" i="6"/>
  <c r="T6" i="6"/>
  <c r="AK5" i="6"/>
  <c r="Y5" i="6"/>
  <c r="M5" i="6"/>
  <c r="T18" i="6"/>
  <c r="P16" i="6"/>
  <c r="X15" i="6"/>
  <c r="W14" i="6"/>
  <c r="AL13" i="6"/>
  <c r="W11" i="6"/>
  <c r="V10" i="6"/>
  <c r="AL9" i="6"/>
  <c r="X9" i="6"/>
  <c r="J9" i="6"/>
  <c r="AK8" i="6"/>
  <c r="X8" i="6"/>
  <c r="K8" i="6"/>
  <c r="AB7" i="6"/>
  <c r="O7" i="6"/>
  <c r="AF6" i="6"/>
  <c r="S6" i="6"/>
  <c r="AJ5" i="6"/>
  <c r="X5" i="6"/>
  <c r="L5" i="6"/>
  <c r="K21" i="6"/>
  <c r="R18" i="6"/>
  <c r="O16" i="6"/>
  <c r="W15" i="6"/>
  <c r="V14" i="6"/>
  <c r="AK13" i="6"/>
  <c r="AM12" i="6"/>
  <c r="U11" i="6"/>
  <c r="AM10" i="6"/>
  <c r="U10" i="6"/>
  <c r="AK9" i="6"/>
  <c r="W9" i="6"/>
  <c r="AJ8" i="6"/>
  <c r="W8" i="6"/>
  <c r="J8" i="6"/>
  <c r="AA7" i="6"/>
  <c r="N7" i="6"/>
  <c r="AE6" i="6"/>
  <c r="R6" i="6"/>
  <c r="AI5" i="6"/>
  <c r="W5" i="6"/>
  <c r="K5" i="6"/>
  <c r="Z19" i="6"/>
  <c r="K18" i="6"/>
  <c r="M15" i="6"/>
  <c r="P14" i="6"/>
  <c r="AC13" i="6"/>
  <c r="AG12" i="6"/>
  <c r="AM11" i="6"/>
  <c r="T11" i="6"/>
  <c r="AL10" i="6"/>
  <c r="T10" i="6"/>
  <c r="AJ9" i="6"/>
  <c r="V9" i="6"/>
  <c r="AI8" i="6"/>
  <c r="V8" i="6"/>
  <c r="Y19" i="6"/>
  <c r="J14" i="6"/>
  <c r="Y13" i="6"/>
  <c r="AE12" i="6"/>
  <c r="AL11" i="6"/>
  <c r="S11" i="6"/>
  <c r="AH10" i="6"/>
  <c r="S10" i="6"/>
  <c r="AI9" i="6"/>
  <c r="U9" i="6"/>
  <c r="AH8" i="6"/>
  <c r="U8" i="6"/>
  <c r="AL7" i="6"/>
  <c r="Y7" i="6"/>
  <c r="L7" i="6"/>
  <c r="W13" i="6"/>
  <c r="AF11" i="6"/>
  <c r="O10" i="6"/>
  <c r="AF8" i="6"/>
  <c r="U7" i="6"/>
  <c r="AD6" i="6"/>
  <c r="L6" i="6"/>
  <c r="AH5" i="6"/>
  <c r="R5" i="6"/>
  <c r="AF5" i="6"/>
  <c r="O5" i="6"/>
  <c r="AE7" i="6"/>
  <c r="X13" i="6"/>
  <c r="S5" i="6"/>
  <c r="P13" i="6"/>
  <c r="R11" i="6"/>
  <c r="J10" i="6"/>
  <c r="AE8" i="6"/>
  <c r="T7" i="6"/>
  <c r="AB6" i="6"/>
  <c r="K6" i="6"/>
  <c r="AG5" i="6"/>
  <c r="Q5" i="6"/>
  <c r="AG8" i="6"/>
  <c r="W7" i="6"/>
  <c r="AI17" i="6"/>
  <c r="L13" i="6"/>
  <c r="Q11" i="6"/>
  <c r="AH9" i="6"/>
  <c r="AD8" i="6"/>
  <c r="AM7" i="6"/>
  <c r="R7" i="6"/>
  <c r="AA6" i="6"/>
  <c r="AG11" i="6"/>
  <c r="AH6" i="6"/>
  <c r="M11" i="6"/>
  <c r="AG9" i="6"/>
  <c r="AB8" i="6"/>
  <c r="AK7" i="6"/>
  <c r="Q7" i="6"/>
  <c r="Z6" i="6"/>
  <c r="AE5" i="6"/>
  <c r="N5" i="6"/>
  <c r="N6" i="6"/>
  <c r="K11" i="6"/>
  <c r="AG10" i="6"/>
  <c r="AD9" i="6"/>
  <c r="Z8" i="6"/>
  <c r="AJ7" i="6"/>
  <c r="M7" i="6"/>
  <c r="Y6" i="6"/>
  <c r="AD5" i="6"/>
  <c r="J5" i="6"/>
  <c r="Z5" i="6"/>
  <c r="AI6" i="6"/>
  <c r="M9" i="6"/>
  <c r="AL5" i="6"/>
  <c r="AF10" i="6"/>
  <c r="AC9" i="6"/>
  <c r="T8" i="6"/>
  <c r="AI7" i="6"/>
  <c r="K7" i="6"/>
  <c r="X6" i="6"/>
  <c r="AC5" i="6"/>
  <c r="AB12" i="6"/>
  <c r="AE10" i="6"/>
  <c r="AA9" i="6"/>
  <c r="S8" i="6"/>
  <c r="AG7" i="6"/>
  <c r="V6" i="6"/>
  <c r="AA5" i="6"/>
  <c r="M6" i="6"/>
  <c r="AA12" i="6"/>
  <c r="AD10" i="6"/>
  <c r="R9" i="6"/>
  <c r="R8" i="6"/>
  <c r="AM6" i="6"/>
  <c r="U6" i="6"/>
  <c r="Z12" i="6"/>
  <c r="AB10" i="6"/>
  <c r="Q9" i="6"/>
  <c r="Q8" i="6"/>
  <c r="AD7" i="6"/>
  <c r="AL6" i="6"/>
  <c r="P6" i="6"/>
  <c r="V5" i="6"/>
  <c r="O9" i="6"/>
  <c r="X7" i="6"/>
  <c r="AM5" i="6"/>
  <c r="T5" i="6"/>
  <c r="P19" i="6"/>
  <c r="T12" i="6"/>
  <c r="AK11" i="6"/>
  <c r="R10" i="6"/>
  <c r="P9" i="6"/>
  <c r="N8" i="6"/>
  <c r="Z7" i="6"/>
  <c r="AK6" i="6"/>
  <c r="O6" i="6"/>
  <c r="U5" i="6"/>
  <c r="AH11" i="6"/>
  <c r="Q10" i="6"/>
  <c r="M8" i="6"/>
  <c r="P10" i="6"/>
  <c r="AT3" i="6" l="1" a="1"/>
  <c r="AT3" i="6" s="1"/>
  <c r="AZ3" i="6" a="1"/>
  <c r="AZ3" i="6" s="1"/>
  <c r="AX3" i="6" a="1"/>
  <c r="AX3" i="6" s="1"/>
  <c r="AU3" i="6" a="1"/>
  <c r="AU3" i="6" s="1"/>
  <c r="BA3" i="6" a="1"/>
  <c r="BA3" i="6" s="1"/>
  <c r="AV3" i="6" a="1"/>
  <c r="AV3" i="6" s="1"/>
  <c r="BB3" i="6" a="1"/>
  <c r="BB3" i="6" s="1"/>
  <c r="AY3" i="6" a="1"/>
  <c r="AY3" i="6" s="1"/>
  <c r="AW3" i="6" a="1"/>
  <c r="AW3" i="6" s="1"/>
  <c r="BC3" i="6" a="1"/>
  <c r="BC3" i="6" s="1"/>
  <c r="AS3" i="6" a="1"/>
  <c r="AS3" i="6" s="1"/>
  <c r="DO4" i="6" a="1"/>
  <c r="DO4" i="6" s="1"/>
  <c r="DU4" i="6" a="1"/>
  <c r="DU4" i="6" s="1"/>
  <c r="EA4" i="6" a="1"/>
  <c r="EA4" i="6" s="1"/>
  <c r="EG4" i="6" a="1"/>
  <c r="EG4" i="6" s="1"/>
  <c r="EM4" i="6" a="1"/>
  <c r="EM4" i="6" s="1"/>
  <c r="EQ4" i="6" a="1"/>
  <c r="EQ4" i="6" s="1"/>
  <c r="DV4" i="6" a="1"/>
  <c r="DV4" i="6" s="1"/>
  <c r="EB4" i="6" a="1"/>
  <c r="EB4" i="6" s="1"/>
  <c r="EH4" i="6" a="1"/>
  <c r="EH4" i="6" s="1"/>
  <c r="EN4" i="6" a="1"/>
  <c r="EN4" i="6" s="1"/>
  <c r="DT4" i="6" a="1"/>
  <c r="DT4" i="6" s="1"/>
  <c r="DZ4" i="6" a="1"/>
  <c r="DZ4" i="6" s="1"/>
  <c r="DQ4" i="6" a="1"/>
  <c r="DQ4" i="6" s="1"/>
  <c r="DW4" i="6" a="1"/>
  <c r="DW4" i="6" s="1"/>
  <c r="EC4" i="6" a="1"/>
  <c r="EC4" i="6" s="1"/>
  <c r="EI4" i="6" a="1"/>
  <c r="EI4" i="6" s="1"/>
  <c r="EO4" i="6" a="1"/>
  <c r="EO4" i="6" s="1"/>
  <c r="EK4" i="6" a="1"/>
  <c r="EK4" i="6" s="1"/>
  <c r="EE4" i="6" a="1"/>
  <c r="EE4" i="6" s="1"/>
  <c r="EL4" i="6" a="1"/>
  <c r="EL4" i="6" s="1"/>
  <c r="DR4" i="6" a="1"/>
  <c r="DR4" i="6" s="1"/>
  <c r="DX4" i="6" a="1"/>
  <c r="DX4" i="6" s="1"/>
  <c r="ED4" i="6" a="1"/>
  <c r="ED4" i="6" s="1"/>
  <c r="EJ4" i="6" a="1"/>
  <c r="EJ4" i="6" s="1"/>
  <c r="EP4" i="6" a="1"/>
  <c r="EP4" i="6" s="1"/>
  <c r="DY4" i="6" a="1"/>
  <c r="DY4" i="6" s="1"/>
  <c r="EF4" i="6" a="1"/>
  <c r="EF4" i="6" s="1"/>
  <c r="DS4" i="6" a="1"/>
  <c r="DS4" i="6" s="1"/>
  <c r="DN4" i="6" a="1"/>
  <c r="DN4" i="6" s="1"/>
  <c r="D2" i="6" a="1"/>
  <c r="D2" i="6" s="1"/>
  <c r="C2" i="6" a="1"/>
  <c r="C2" i="6" s="1"/>
  <c r="B2" i="6" a="1"/>
  <c r="B2" i="6" s="1"/>
  <c r="DW3" i="6" l="1"/>
  <c r="ED3" i="6"/>
  <c r="DT3" i="6"/>
  <c r="DX3" i="6"/>
  <c r="DR3" i="6"/>
  <c r="EI3" i="6"/>
  <c r="EH3" i="6"/>
  <c r="EL3" i="6"/>
  <c r="EB3" i="6"/>
  <c r="EK3" i="6"/>
  <c r="EC3" i="6"/>
  <c r="EF3" i="6"/>
  <c r="EQ3" i="6"/>
  <c r="EG3" i="6"/>
  <c r="EM3" i="6"/>
  <c r="DN3" i="6"/>
  <c r="EO3" i="6"/>
  <c r="DV3" i="6"/>
  <c r="DY3" i="6"/>
  <c r="DS3" i="6"/>
  <c r="EJ3" i="6"/>
  <c r="EP3" i="6"/>
  <c r="DO3" i="6"/>
  <c r="DZ3" i="6"/>
  <c r="DQ3" i="6"/>
  <c r="DU3" i="6"/>
  <c r="EE3" i="6"/>
  <c r="EA3" i="6"/>
  <c r="EN3" i="6"/>
  <c r="DP4" i="6" l="1" a="1"/>
  <c r="DP4" i="6" s="1"/>
  <c r="DP3" i="6" s="1"/>
  <c r="G5" i="6" s="1" a="1"/>
  <c r="G25" i="6" l="1"/>
  <c r="G11" i="6"/>
  <c r="G31" i="6"/>
  <c r="G32" i="6"/>
  <c r="G12" i="6"/>
  <c r="G33" i="6"/>
  <c r="G18" i="6"/>
  <c r="G21" i="6"/>
  <c r="G5" i="6"/>
  <c r="G8" i="6"/>
  <c r="G27" i="6"/>
  <c r="G29" i="6"/>
  <c r="G28" i="6"/>
  <c r="G13" i="6"/>
  <c r="G10" i="6"/>
  <c r="G16" i="6"/>
  <c r="G14" i="6"/>
  <c r="G34" i="6"/>
  <c r="G17" i="6"/>
  <c r="G22" i="6"/>
  <c r="G19" i="6"/>
  <c r="G24" i="6"/>
  <c r="G6" i="6"/>
  <c r="G9" i="6"/>
  <c r="G30" i="6"/>
  <c r="G20" i="6"/>
  <c r="G15" i="6"/>
  <c r="G23" i="6"/>
  <c r="G26" i="6"/>
  <c r="G7" i="6"/>
</calcChain>
</file>

<file path=xl/sharedStrings.xml><?xml version="1.0" encoding="utf-8"?>
<sst xmlns="http://schemas.openxmlformats.org/spreadsheetml/2006/main" count="47" uniqueCount="47">
  <si>
    <t>Belgium Corporates</t>
  </si>
  <si>
    <t>India Corporates</t>
  </si>
  <si>
    <t>Singapore Corporates</t>
  </si>
  <si>
    <t>Italy Corporates</t>
  </si>
  <si>
    <t>United States Corporates</t>
  </si>
  <si>
    <t>Canada Corporates</t>
  </si>
  <si>
    <t>Spain Corporates</t>
  </si>
  <si>
    <t>France Corporates</t>
  </si>
  <si>
    <t>Switzerland Corporates</t>
  </si>
  <si>
    <t>United Kingdom Corporates</t>
  </si>
  <si>
    <t>Germany Corporates</t>
  </si>
  <si>
    <t>Sweden Corporates</t>
  </si>
  <si>
    <t>Australia Corporates</t>
  </si>
  <si>
    <t>Netherlands Corporates</t>
  </si>
  <si>
    <t>United States Financials</t>
  </si>
  <si>
    <t>United States Mining</t>
  </si>
  <si>
    <t>Ireland Corporates</t>
  </si>
  <si>
    <t>Japan Corporates</t>
  </si>
  <si>
    <t>South Africa Corporates</t>
  </si>
  <si>
    <t>Hong Kong Corporates</t>
  </si>
  <si>
    <t>Africa Corporates</t>
  </si>
  <si>
    <t>Asia Corporates</t>
  </si>
  <si>
    <t>Europe Corporates</t>
  </si>
  <si>
    <t>Latin America Corporates</t>
  </si>
  <si>
    <t>North America Corporates</t>
  </si>
  <si>
    <t>Pacific Corporates</t>
  </si>
  <si>
    <t>Middle East Corporates</t>
  </si>
  <si>
    <t>EU Corporates</t>
  </si>
  <si>
    <t>China Corporates</t>
  </si>
  <si>
    <t>Start</t>
  </si>
  <si>
    <t>End</t>
  </si>
  <si>
    <t>Correlations</t>
  </si>
  <si>
    <t>© Credit Benchmark Ltd. 2023</t>
  </si>
  <si>
    <t>Mexico Corporates</t>
  </si>
  <si>
    <t>Volatility %pm</t>
  </si>
  <si>
    <t>Marginal Contribution to Risk</t>
  </si>
  <si>
    <t>Credit Index</t>
  </si>
  <si>
    <t>Proposed Trade</t>
  </si>
  <si>
    <t>Current Portfolio</t>
  </si>
  <si>
    <t>Portfolio Average PD</t>
  </si>
  <si>
    <t>Portfolio Volatility</t>
  </si>
  <si>
    <t>Probability of Default % (end 2022)</t>
  </si>
  <si>
    <t>New Portfolio Mix</t>
  </si>
  <si>
    <t>Monthly PD % Changes&gt;&gt;&gt;</t>
  </si>
  <si>
    <t>Start Date</t>
  </si>
  <si>
    <t>End Date</t>
  </si>
  <si>
    <t>Credit Index Portfolio Risk - Worked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</si>
</sst>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0.000%"/>
    <numFmt numFmtId="167" formatCode="0%;\-0%;\-"/>
  </numFmts>
  <fonts count="15" x14ac:knownFonts="1">
    <font>
      <sz val="12"/>
      <color theme="1"/>
      <name val="Calibri"/>
      <family val="2"/>
      <scheme val="minor"/>
    </font>
    <font>
      <sz val="12"/>
      <color theme="1"/>
      <name val="Calibri"/>
      <family val="2"/>
      <scheme val="minor"/>
    </font>
    <font>
      <sz val="11"/>
      <color rgb="FF000000"/>
      <name val="Calibri"/>
      <family val="2"/>
      <scheme val="minor"/>
    </font>
    <font>
      <sz val="11"/>
      <color theme="1"/>
      <name val="Calibri"/>
      <family val="2"/>
      <scheme val="minor"/>
    </font>
    <font>
      <b/>
      <sz val="11"/>
      <color indexed="9"/>
      <name val="Calibri"/>
      <family val="2"/>
    </font>
    <font>
      <b/>
      <sz val="12"/>
      <color theme="1"/>
      <name val="Calibri"/>
      <family val="2"/>
      <scheme val="minor"/>
    </font>
    <font>
      <sz val="10"/>
      <color theme="0"/>
      <name val="Arial"/>
      <family val="2"/>
    </font>
    <font>
      <sz val="10"/>
      <color rgb="FFFF0000"/>
      <name val="Arial"/>
      <family val="2"/>
    </font>
    <font>
      <sz val="10"/>
      <color theme="1"/>
      <name val="Arial"/>
      <family val="2"/>
    </font>
    <font>
      <sz val="10"/>
      <color theme="1" tint="0.499984740745262"/>
      <name val="Arial"/>
      <family val="2"/>
    </font>
    <font>
      <b/>
      <sz val="10"/>
      <color theme="1"/>
      <name val="Arial"/>
      <family val="2"/>
    </font>
    <font>
      <sz val="10"/>
      <color rgb="FF000000"/>
      <name val="Arial"/>
      <family val="2"/>
    </font>
    <font>
      <sz val="16"/>
      <color theme="0"/>
      <name val="Arial"/>
      <family val="2"/>
    </font>
    <font>
      <sz val="10"/>
      <color theme="0" tint="-0.34998626667073579"/>
      <name val="Arial"/>
      <family val="2"/>
    </font>
    <font>
      <sz val="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4F81BD"/>
        <bgColor indexed="64"/>
      </patternFill>
    </fill>
    <fill>
      <patternFill patternType="solid">
        <fgColor theme="8" tint="-0.49998474074526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64"/>
      </top>
      <bottom style="double">
        <color indexed="64"/>
      </bottom>
      <diagonal/>
    </border>
    <border>
      <left style="medium">
        <color indexed="64"/>
      </left>
      <right style="medium">
        <color indexed="64"/>
      </right>
      <top style="thin">
        <color theme="0" tint="-0.34998626667073579"/>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7">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4" borderId="0"/>
  </cellStyleXfs>
  <cellXfs count="49">
    <xf numFmtId="0" fontId="0" fillId="0" borderId="0" xfId="0"/>
    <xf numFmtId="0" fontId="6" fillId="5" borderId="0" xfId="2" applyFont="1" applyFill="1"/>
    <xf numFmtId="0" fontId="7" fillId="5" borderId="0" xfId="2" applyFont="1" applyFill="1" applyAlignment="1">
      <alignment horizontal="left" vertical="center" wrapText="1"/>
    </xf>
    <xf numFmtId="0" fontId="8" fillId="0" borderId="0" xfId="0" applyFont="1"/>
    <xf numFmtId="0" fontId="9" fillId="0" borderId="0" xfId="0" applyFont="1"/>
    <xf numFmtId="0" fontId="9" fillId="0" borderId="0" xfId="0" applyFont="1" applyAlignment="1">
      <alignment textRotation="90"/>
    </xf>
    <xf numFmtId="0" fontId="8" fillId="3" borderId="0" xfId="0" applyFont="1" applyFill="1"/>
    <xf numFmtId="0" fontId="8" fillId="0" borderId="0" xfId="0" applyFont="1" applyAlignment="1">
      <alignment textRotation="90"/>
    </xf>
    <xf numFmtId="0" fontId="8" fillId="0" borderId="0" xfId="0" applyFont="1" applyAlignment="1">
      <alignment horizontal="right" textRotation="90"/>
    </xf>
    <xf numFmtId="14" fontId="8" fillId="0" borderId="0" xfId="1" applyNumberFormat="1" applyFont="1" applyAlignment="1">
      <alignment textRotation="90"/>
    </xf>
    <xf numFmtId="2" fontId="8" fillId="0" borderId="0" xfId="0" applyNumberFormat="1" applyFont="1"/>
    <xf numFmtId="10" fontId="8" fillId="0" borderId="0" xfId="1" applyNumberFormat="1" applyFont="1"/>
    <xf numFmtId="0" fontId="8" fillId="0" borderId="0" xfId="0" applyFont="1" applyAlignment="1">
      <alignment horizontal="center" vertical="center" wrapText="1"/>
    </xf>
    <xf numFmtId="0" fontId="12" fillId="5" borderId="0" xfId="2" applyFont="1" applyFill="1" applyAlignment="1">
      <alignment horizontal="center" vertical="center" wrapText="1"/>
    </xf>
    <xf numFmtId="0" fontId="13" fillId="0" borderId="0" xfId="0" applyFont="1"/>
    <xf numFmtId="10" fontId="8" fillId="0" borderId="0" xfId="0" applyNumberFormat="1" applyFont="1"/>
    <xf numFmtId="0" fontId="8" fillId="0" borderId="0" xfId="0" applyFont="1" applyAlignment="1">
      <alignment wrapText="1"/>
    </xf>
    <xf numFmtId="166" fontId="8" fillId="3" borderId="0" xfId="1" applyNumberFormat="1" applyFont="1" applyFill="1"/>
    <xf numFmtId="166" fontId="8" fillId="0" borderId="0" xfId="0" applyNumberFormat="1" applyFont="1"/>
    <xf numFmtId="166" fontId="10" fillId="0" borderId="0" xfId="1" applyNumberFormat="1" applyFont="1"/>
    <xf numFmtId="165" fontId="0" fillId="0" borderId="0" xfId="1" applyNumberFormat="1" applyFont="1"/>
    <xf numFmtId="10" fontId="0" fillId="0" borderId="0" xfId="1" applyNumberFormat="1" applyFont="1"/>
    <xf numFmtId="167" fontId="10" fillId="2" borderId="4" xfId="1" applyNumberFormat="1" applyFont="1" applyFill="1" applyBorder="1"/>
    <xf numFmtId="9" fontId="0" fillId="2" borderId="1" xfId="0" applyNumberFormat="1" applyFill="1" applyBorder="1"/>
    <xf numFmtId="167" fontId="10" fillId="2" borderId="3" xfId="1" applyNumberFormat="1" applyFont="1" applyFill="1" applyBorder="1"/>
    <xf numFmtId="167" fontId="10" fillId="6" borderId="0" xfId="1" applyNumberFormat="1" applyFont="1" applyFill="1" applyBorder="1"/>
    <xf numFmtId="167" fontId="10" fillId="6" borderId="3" xfId="1" applyNumberFormat="1" applyFont="1" applyFill="1" applyBorder="1"/>
    <xf numFmtId="167" fontId="10" fillId="6" borderId="4" xfId="1" applyNumberFormat="1" applyFont="1" applyFill="1" applyBorder="1"/>
    <xf numFmtId="0" fontId="5" fillId="0" borderId="2" xfId="0" applyFont="1" applyBorder="1"/>
    <xf numFmtId="165" fontId="8" fillId="0" borderId="0" xfId="1" applyNumberFormat="1" applyFont="1"/>
    <xf numFmtId="0" fontId="0" fillId="0" borderId="0" xfId="0" applyAlignment="1">
      <alignment horizontal="right"/>
    </xf>
    <xf numFmtId="165" fontId="10" fillId="0" borderId="0" xfId="1" applyNumberFormat="1" applyFont="1" applyAlignment="1">
      <alignment horizontal="right"/>
    </xf>
    <xf numFmtId="0" fontId="13" fillId="0" borderId="0" xfId="0" applyFont="1" applyAlignment="1">
      <alignment horizontal="right"/>
    </xf>
    <xf numFmtId="167" fontId="10" fillId="6" borderId="6" xfId="1" applyNumberFormat="1" applyFont="1" applyFill="1" applyBorder="1"/>
    <xf numFmtId="167" fontId="10" fillId="2" borderId="6" xfId="1" applyNumberFormat="1" applyFont="1" applyFill="1" applyBorder="1"/>
    <xf numFmtId="0" fontId="0" fillId="0" borderId="5" xfId="0" applyBorder="1" applyAlignment="1">
      <alignment horizontal="right"/>
    </xf>
    <xf numFmtId="165" fontId="10" fillId="0" borderId="7" xfId="0" applyNumberFormat="1" applyFont="1" applyBorder="1"/>
    <xf numFmtId="165" fontId="10" fillId="0" borderId="5" xfId="0" applyNumberFormat="1" applyFont="1" applyBorder="1"/>
    <xf numFmtId="165" fontId="10" fillId="0" borderId="8" xfId="0" applyNumberFormat="1" applyFont="1" applyBorder="1"/>
    <xf numFmtId="0" fontId="8" fillId="0" borderId="5" xfId="0" applyFont="1" applyBorder="1"/>
    <xf numFmtId="0" fontId="0" fillId="0" borderId="5" xfId="0" applyBorder="1"/>
    <xf numFmtId="0" fontId="10" fillId="0" borderId="0" xfId="0" applyFont="1"/>
    <xf numFmtId="0" fontId="11" fillId="0" borderId="0" xfId="2" applyFont="1" applyAlignment="1">
      <alignment horizontal="right"/>
    </xf>
    <xf numFmtId="164" fontId="10" fillId="2" borderId="1" xfId="0" applyNumberFormat="1" applyFont="1" applyFill="1" applyBorder="1"/>
    <xf numFmtId="0" fontId="9" fillId="0" borderId="0" xfId="0" applyFont="1" applyAlignment="1">
      <alignment horizontal="right"/>
    </xf>
    <xf numFmtId="164" fontId="10" fillId="2" borderId="9" xfId="0" applyNumberFormat="1" applyFont="1" applyFill="1" applyBorder="1"/>
    <xf numFmtId="0" fontId="9" fillId="0" borderId="10" xfId="0" applyFont="1" applyBorder="1" applyAlignment="1">
      <alignment textRotation="90"/>
    </xf>
    <xf numFmtId="0" fontId="9" fillId="0" borderId="10" xfId="0" applyFont="1" applyBorder="1" applyAlignment="1">
      <alignment horizontal="right" textRotation="90"/>
    </xf>
    <xf numFmtId="0" fontId="0" fillId="0" borderId="0" xfId="0" applyAlignment="1">
      <alignment horizontal="center" vertical="center"/>
    </xf>
  </cellXfs>
  <cellStyles count="7">
    <cellStyle name="blp_column_header" xfId="6" xr:uid="{3558DB79-5CB8-9C45-9470-FE9DDA74FF15}"/>
    <cellStyle name="Normal" xfId="0" builtinId="0"/>
    <cellStyle name="Normal 2" xfId="2" xr:uid="{5383A1E1-F399-6043-8EF3-2ACB2C77EE41}"/>
    <cellStyle name="Normal 3" xfId="4" xr:uid="{732D264A-6D63-F54B-A922-64E3685A1FC0}"/>
    <cellStyle name="Per cent 2" xfId="3" xr:uid="{F62EE53E-9D76-C344-BE93-A7F55FF76B8A}"/>
    <cellStyle name="Per cent 3" xfId="5" xr:uid="{76E8FEB0-CB74-F645-A79A-F6949FEBC87B}"/>
    <cellStyle name="Percent" xfId="1" builtinId="5"/>
  </cellStyles>
  <dxfs count="0"/>
  <tableStyles count="0" defaultTableStyle="TableStyleMedium2" defaultPivotStyle="PivotStyleLight16"/>
  <colors>
    <mruColors>
      <color rgb="FF0432FF"/>
      <color rgb="FFFA84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82320791683698"/>
          <c:y val="8.8244871823313073E-2"/>
          <c:w val="0.73104211735639923"/>
          <c:h val="0.69783435750341871"/>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dLbls>
            <c:dLbl>
              <c:idx val="0"/>
              <c:layout>
                <c:manualLayout>
                  <c:x val="6.2663183317343538E-2"/>
                  <c:y val="4.011201643272852E-2"/>
                </c:manualLayout>
              </c:layout>
              <c:tx>
                <c:rich>
                  <a:bodyPr/>
                  <a:lstStyle/>
                  <a:p>
                    <a:r>
                      <a:rPr lang="en-US"/>
                      <a:t>100% in</a:t>
                    </a:r>
                    <a:r>
                      <a:rPr lang="en-US" baseline="0"/>
                      <a:t> Proposed Trade</a:t>
                    </a:r>
                    <a:endParaRPr lang="en-US"/>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8163-D649-9CD8-BDD0AFF41F9B}"/>
                </c:ext>
              </c:extLst>
            </c:dLbl>
            <c:dLbl>
              <c:idx val="1"/>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8163-D649-9CD8-BDD0AFF41F9B}"/>
                </c:ext>
              </c:extLst>
            </c:dLbl>
            <c:dLbl>
              <c:idx val="2"/>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163-D649-9CD8-BDD0AFF41F9B}"/>
                </c:ext>
              </c:extLst>
            </c:dLbl>
            <c:dLbl>
              <c:idx val="3"/>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163-D649-9CD8-BDD0AFF41F9B}"/>
                </c:ext>
              </c:extLst>
            </c:dLbl>
            <c:dLbl>
              <c:idx val="4"/>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163-D649-9CD8-BDD0AFF41F9B}"/>
                </c:ext>
              </c:extLst>
            </c:dLbl>
            <c:dLbl>
              <c:idx val="5"/>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8163-D649-9CD8-BDD0AFF41F9B}"/>
                </c:ext>
              </c:extLst>
            </c:dLbl>
            <c:dLbl>
              <c:idx val="6"/>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163-D649-9CD8-BDD0AFF41F9B}"/>
                </c:ext>
              </c:extLst>
            </c:dLbl>
            <c:dLbl>
              <c:idx val="7"/>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163-D649-9CD8-BDD0AFF41F9B}"/>
                </c:ext>
              </c:extLst>
            </c:dLbl>
            <c:dLbl>
              <c:idx val="8"/>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163-D649-9CD8-BDD0AFF41F9B}"/>
                </c:ext>
              </c:extLst>
            </c:dLbl>
            <c:dLbl>
              <c:idx val="9"/>
              <c:tx>
                <c:rich>
                  <a:bodyPr/>
                  <a:lstStyle/>
                  <a:p>
                    <a:endParaRPr lang="en-GB"/>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163-D649-9CD8-BDD0AFF41F9B}"/>
                </c:ext>
              </c:extLst>
            </c:dLbl>
            <c:dLbl>
              <c:idx val="10"/>
              <c:layout>
                <c:manualLayout>
                  <c:x val="8.7728456644280944E-2"/>
                  <c:y val="-2.4347826086956539E-2"/>
                </c:manualLayout>
              </c:layout>
              <c:tx>
                <c:rich>
                  <a:bodyPr/>
                  <a:lstStyle/>
                  <a:p>
                    <a:r>
                      <a:rPr lang="en-US"/>
                      <a:t>100%</a:t>
                    </a:r>
                    <a:r>
                      <a:rPr lang="en-US" baseline="0"/>
                      <a:t> in Current Portfolio</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163-D649-9CD8-BDD0AFF41F9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Matrix!$AS$3:$BC$3</c:f>
              <c:numCache>
                <c:formatCode>0.00%</c:formatCode>
                <c:ptCount val="11"/>
                <c:pt idx="0">
                  <c:v>7.4561560684530395E-3</c:v>
                </c:pt>
                <c:pt idx="1">
                  <c:v>7.0049244440382004E-3</c:v>
                </c:pt>
                <c:pt idx="2">
                  <c:v>6.6974221922734903E-3</c:v>
                </c:pt>
                <c:pt idx="3">
                  <c:v>6.5539115024349955E-3</c:v>
                </c:pt>
                <c:pt idx="4">
                  <c:v>6.58512280426575E-3</c:v>
                </c:pt>
                <c:pt idx="5">
                  <c:v>6.788646633762184E-3</c:v>
                </c:pt>
                <c:pt idx="6">
                  <c:v>7.1497830942091672E-3</c:v>
                </c:pt>
                <c:pt idx="7">
                  <c:v>7.6462322666596078E-3</c:v>
                </c:pt>
                <c:pt idx="8">
                  <c:v>8.25361326102045E-3</c:v>
                </c:pt>
                <c:pt idx="9">
                  <c:v>8.9493681483441868E-3</c:v>
                </c:pt>
                <c:pt idx="10">
                  <c:v>9.7145274229898104E-3</c:v>
                </c:pt>
              </c:numCache>
            </c:numRef>
          </c:xVal>
          <c:yVal>
            <c:numRef>
              <c:f>Matrix!$AS$2:$BC$2</c:f>
              <c:numCache>
                <c:formatCode>0.00%</c:formatCode>
                <c:ptCount val="11"/>
                <c:pt idx="0">
                  <c:v>5.2760628999999996E-3</c:v>
                </c:pt>
                <c:pt idx="1">
                  <c:v>5.1124508100000004E-3</c:v>
                </c:pt>
                <c:pt idx="2">
                  <c:v>4.9488387199999994E-3</c:v>
                </c:pt>
                <c:pt idx="3">
                  <c:v>4.7852266300000001E-3</c:v>
                </c:pt>
                <c:pt idx="4">
                  <c:v>4.62161454E-3</c:v>
                </c:pt>
                <c:pt idx="5">
                  <c:v>4.4580024499999999E-3</c:v>
                </c:pt>
                <c:pt idx="6">
                  <c:v>4.2943903599999998E-3</c:v>
                </c:pt>
                <c:pt idx="7">
                  <c:v>4.1307782700000005E-3</c:v>
                </c:pt>
                <c:pt idx="8">
                  <c:v>3.9671661800000004E-3</c:v>
                </c:pt>
                <c:pt idx="9">
                  <c:v>3.8035540900000003E-3</c:v>
                </c:pt>
                <c:pt idx="10">
                  <c:v>3.6399420000000002E-3</c:v>
                </c:pt>
              </c:numCache>
            </c:numRef>
          </c:yVal>
          <c:smooth val="0"/>
          <c:extLst>
            <c:ext xmlns:c15="http://schemas.microsoft.com/office/drawing/2012/chart" uri="{02D57815-91ED-43cb-92C2-25804820EDAC}">
              <c15:datalabelsRange>
                <c15:f>Matrix!#REF!</c15:f>
              </c15:datalabelsRange>
            </c:ext>
            <c:ext xmlns:c16="http://schemas.microsoft.com/office/drawing/2014/chart" uri="{C3380CC4-5D6E-409C-BE32-E72D297353CC}">
              <c16:uniqueId val="{00000000-8EA1-B342-B6D9-83C75C1F5EF6}"/>
            </c:ext>
          </c:extLst>
        </c:ser>
        <c:dLbls>
          <c:showLegendKey val="0"/>
          <c:showVal val="0"/>
          <c:showCatName val="0"/>
          <c:showSerName val="0"/>
          <c:showPercent val="0"/>
          <c:showBubbleSize val="0"/>
        </c:dLbls>
        <c:axId val="1449048448"/>
        <c:axId val="1457049312"/>
      </c:scatterChart>
      <c:valAx>
        <c:axId val="1449048448"/>
        <c:scaling>
          <c:orientation val="minMax"/>
          <c:min val="1.0000000000000002E-3"/>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Portfolio</a:t>
                </a:r>
                <a:r>
                  <a:rPr lang="en-GB" baseline="0"/>
                  <a:t> PD Volatility</a:t>
                </a:r>
                <a:endParaRPr lang="en-GB"/>
              </a:p>
            </c:rich>
          </c:tx>
          <c:layout>
            <c:manualLayout>
              <c:xMode val="edge"/>
              <c:yMode val="edge"/>
              <c:x val="0.38332661417322833"/>
              <c:y val="0.9028843394575678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57049312"/>
        <c:crosses val="autoZero"/>
        <c:crossBetween val="midCat"/>
      </c:valAx>
      <c:valAx>
        <c:axId val="1457049312"/>
        <c:scaling>
          <c:orientation val="minMax"/>
          <c:min val="2.5000000000000005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Portfolio</a:t>
                </a:r>
                <a:r>
                  <a:rPr lang="en-GB" baseline="0"/>
                  <a:t> Average PD</a:t>
                </a:r>
                <a:endParaRPr lang="en-GB"/>
              </a:p>
            </c:rich>
          </c:tx>
          <c:layout>
            <c:manualLayout>
              <c:xMode val="edge"/>
              <c:yMode val="edge"/>
              <c:x val="2.663653543307087E-2"/>
              <c:y val="0.251217264508603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9048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44</xdr:col>
      <xdr:colOff>66145</xdr:colOff>
      <xdr:row>4</xdr:row>
      <xdr:rowOff>119062</xdr:rowOff>
    </xdr:from>
    <xdr:to>
      <xdr:col>54</xdr:col>
      <xdr:colOff>370416</xdr:colOff>
      <xdr:row>20</xdr:row>
      <xdr:rowOff>171978</xdr:rowOff>
    </xdr:to>
    <xdr:graphicFrame macro="">
      <xdr:nvGraphicFramePr>
        <xdr:cNvPr id="6" name="Chart 5">
          <a:extLst>
            <a:ext uri="{FF2B5EF4-FFF2-40B4-BE49-F238E27FC236}">
              <a16:creationId xmlns:a16="http://schemas.microsoft.com/office/drawing/2014/main" id="{F81204C4-AFE1-571D-AE6E-AFF95A8E7A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132291</xdr:colOff>
      <xdr:row>0</xdr:row>
      <xdr:rowOff>66147</xdr:rowOff>
    </xdr:from>
    <xdr:to>
      <xdr:col>39</xdr:col>
      <xdr:colOff>66146</xdr:colOff>
      <xdr:row>2</xdr:row>
      <xdr:rowOff>463021</xdr:rowOff>
    </xdr:to>
    <xdr:sp macro="" textlink="">
      <xdr:nvSpPr>
        <xdr:cNvPr id="3" name="TextBox 2">
          <a:extLst>
            <a:ext uri="{FF2B5EF4-FFF2-40B4-BE49-F238E27FC236}">
              <a16:creationId xmlns:a16="http://schemas.microsoft.com/office/drawing/2014/main" id="{D3AEBC9B-3C97-B08E-574A-4BCABAFA3273}"/>
            </a:ext>
          </a:extLst>
        </xdr:cNvPr>
        <xdr:cNvSpPr txBox="1"/>
      </xdr:nvSpPr>
      <xdr:spPr>
        <a:xfrm>
          <a:off x="10503958" y="66147"/>
          <a:ext cx="11059584" cy="177270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READ ME: </a:t>
          </a:r>
        </a:p>
        <a:p>
          <a:r>
            <a:rPr lang="en-GB" sz="1100"/>
            <a:t>Grey cells are user inputs.</a:t>
          </a:r>
          <a:r>
            <a:rPr lang="en-GB" sz="1100" baseline="0"/>
            <a:t> Correlations and Volatilities will change when dates in cells I2 and I3 are changed via in-cell drop down.  Check that End Date is later than Start Date. Change portfolio allocation in column D and enter proposed trades in column C.  Cells C3 and D3 can be used to change the miix of current portfolio and new trade.  Ensure these weights add to 100%.  The risk chart in columns AS to BC shows all combinations in 10% increments.</a:t>
          </a:r>
        </a:p>
        <a:p>
          <a:endParaRPr lang="en-GB" sz="1100" baseline="0"/>
        </a:p>
        <a:p>
          <a:r>
            <a:rPr lang="en-GB" sz="1100" baseline="0"/>
            <a:t>Questions? send an email to info@creditbenchmark.com with "Portfolio Risk Tool Question" in the subject line.</a:t>
          </a:r>
        </a:p>
        <a:p>
          <a:endParaRPr lang="en-GB" sz="1100" baseline="0"/>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t>Workbook for illustration purposes only: </a:t>
          </a:r>
          <a:r>
            <a:rPr lang="en-US" sz="1100" i="1">
              <a:solidFill>
                <a:schemeClr val="dk1"/>
              </a:solidFill>
              <a:effectLst/>
              <a:latin typeface="+mn-lt"/>
              <a:ea typeface="+mn-ea"/>
              <a:cs typeface="+mn-cs"/>
            </a:rPr>
            <a:t>Credit Benchmark does not solicit any action based upon this workbook, which is not to be construed as an invitation to buy or sell any security or financial instrument. This workbook is not intended to provide personal investment advice and it does not take into account the investment objectives, financial situation and the particular needs of a particular person</a:t>
          </a:r>
          <a:r>
            <a:rPr lang="en-US" sz="1100" i="1" baseline="0">
              <a:solidFill>
                <a:schemeClr val="dk1"/>
              </a:solidFill>
              <a:effectLst/>
              <a:latin typeface="+mn-lt"/>
              <a:ea typeface="+mn-ea"/>
              <a:cs typeface="+mn-cs"/>
            </a:rPr>
            <a:t> or legal entity</a:t>
          </a:r>
          <a:r>
            <a:rPr lang="en-US" sz="1100" i="1">
              <a:solidFill>
                <a:schemeClr val="dk1"/>
              </a:solidFill>
              <a:effectLst/>
              <a:latin typeface="+mn-lt"/>
              <a:ea typeface="+mn-ea"/>
              <a:cs typeface="+mn-cs"/>
            </a:rPr>
            <a:t> who may </a:t>
          </a:r>
          <a:r>
            <a:rPr lang="en-GB" sz="1100" i="1">
              <a:solidFill>
                <a:schemeClr val="dk1"/>
              </a:solidFill>
              <a:effectLst/>
              <a:latin typeface="+mn-lt"/>
              <a:ea typeface="+mn-ea"/>
              <a:cs typeface="+mn-cs"/>
            </a:rPr>
            <a:t>use this workbook.</a:t>
          </a:r>
          <a:endParaRPr lang="en-GB" sz="1100">
            <a:solidFill>
              <a:schemeClr val="dk1"/>
            </a:solidFill>
            <a:effectLst/>
            <a:latin typeface="+mn-lt"/>
            <a:ea typeface="+mn-ea"/>
            <a:cs typeface="+mn-cs"/>
          </a:endParaRPr>
        </a:p>
        <a:p>
          <a:endParaRPr lang="en-GB" sz="1100"/>
        </a:p>
      </xdr:txBody>
    </xdr:sp>
    <xdr:clientData/>
  </xdr:twoCellAnchor>
  <xdr:twoCellAnchor editAs="oneCell">
    <xdr:from>
      <xdr:col>5</xdr:col>
      <xdr:colOff>81643</xdr:colOff>
      <xdr:row>0</xdr:row>
      <xdr:rowOff>149678</xdr:rowOff>
    </xdr:from>
    <xdr:to>
      <xdr:col>7</xdr:col>
      <xdr:colOff>13607</xdr:colOff>
      <xdr:row>0</xdr:row>
      <xdr:rowOff>367508</xdr:rowOff>
    </xdr:to>
    <xdr:pic>
      <xdr:nvPicPr>
        <xdr:cNvPr id="4" name="Picture 3">
          <a:extLst>
            <a:ext uri="{FF2B5EF4-FFF2-40B4-BE49-F238E27FC236}">
              <a16:creationId xmlns:a16="http://schemas.microsoft.com/office/drawing/2014/main" id="{E440C80E-487F-7E42-8890-80CB29023F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149678"/>
          <a:ext cx="1605643" cy="2178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01\Users\san-01\san-01\Research\Users\davidchome\Documents\Bernoul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28FD-9DE9-3645-9CAF-6378572064DC}">
  <dimension ref="A1:FI134"/>
  <sheetViews>
    <sheetView tabSelected="1" zoomScale="70" zoomScaleNormal="70" workbookViewId="0">
      <pane xSplit="9" ySplit="4" topLeftCell="J5" activePane="bottomRight" state="frozen"/>
      <selection activeCell="AH4" sqref="AH4"/>
      <selection pane="topRight" activeCell="AH4" sqref="AH4"/>
      <selection pane="bottomLeft" activeCell="AH4" sqref="AH4"/>
      <selection pane="bottomRight" activeCell="G3" sqref="G3"/>
    </sheetView>
  </sheetViews>
  <sheetFormatPr defaultColWidth="10.875" defaultRowHeight="15.75" x14ac:dyDescent="0.25"/>
  <cols>
    <col min="1" max="1" width="29.375" style="30" customWidth="1"/>
    <col min="2" max="4" width="11" style="3" bestFit="1" customWidth="1"/>
    <col min="5" max="5" width="10" style="3" customWidth="1"/>
    <col min="7" max="7" width="11" style="3" customWidth="1"/>
    <col min="8" max="8" width="9.375" style="3" bestFit="1" customWidth="1"/>
    <col min="9" max="9" width="27.875" style="3" customWidth="1"/>
    <col min="10" max="39" width="5" style="3" customWidth="1"/>
    <col min="40" max="40" width="2.5" style="3" customWidth="1"/>
    <col min="44" max="44" width="6.125" customWidth="1"/>
    <col min="45" max="55" width="6.375" customWidth="1"/>
    <col min="56" max="115" width="8.5" style="3" customWidth="1"/>
    <col min="116" max="117" width="10.875" style="3"/>
    <col min="118" max="147" width="9" style="3" customWidth="1"/>
    <col min="148" max="150" width="10.875" style="3"/>
    <col min="151" max="151" width="3.375" style="3" bestFit="1" customWidth="1"/>
    <col min="152" max="152" width="16.125" style="3" bestFit="1" customWidth="1"/>
    <col min="153" max="154" width="10.875" style="3"/>
    <col min="157" max="163" width="10.875" style="3"/>
    <col min="166" max="16384" width="10.875" style="3"/>
  </cols>
  <sheetData>
    <row r="1" spans="1:152" ht="63" customHeight="1" thickBot="1" x14ac:dyDescent="0.3">
      <c r="A1" s="30" t="s">
        <v>39</v>
      </c>
      <c r="B1" s="21">
        <f>SUMPRODUCT(PDVector,PortVector)</f>
        <v>3.9671661800000004E-3</v>
      </c>
      <c r="C1" s="21">
        <f>SUMPRODUCT(PDVector,PortVector2)</f>
        <v>5.2760628999999996E-3</v>
      </c>
      <c r="D1" s="21">
        <f>SUMPRODUCT(PDVector,PortVector3)</f>
        <v>3.6399420000000002E-3</v>
      </c>
      <c r="E1"/>
      <c r="F1" s="1" t="s">
        <v>32</v>
      </c>
      <c r="G1" s="1"/>
      <c r="H1" s="1"/>
      <c r="I1" s="13" t="s">
        <v>46</v>
      </c>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R1" s="3"/>
      <c r="AS1" s="23">
        <v>1</v>
      </c>
      <c r="AT1" s="23">
        <v>0.9</v>
      </c>
      <c r="AU1" s="23">
        <v>0.8</v>
      </c>
      <c r="AV1" s="23">
        <v>0.7</v>
      </c>
      <c r="AW1" s="23">
        <v>0.6</v>
      </c>
      <c r="AX1" s="23">
        <v>0.5</v>
      </c>
      <c r="AY1" s="23">
        <v>0.4</v>
      </c>
      <c r="AZ1" s="23">
        <v>0.3</v>
      </c>
      <c r="BA1" s="23">
        <v>0.2</v>
      </c>
      <c r="BB1" s="23">
        <v>0.1</v>
      </c>
      <c r="BC1" s="23">
        <v>0</v>
      </c>
      <c r="BD1" s="1"/>
      <c r="BE1" s="1"/>
      <c r="BF1" s="1"/>
      <c r="BG1" s="1"/>
      <c r="BH1" s="1"/>
      <c r="BI1" s="1"/>
      <c r="BJ1" s="1"/>
      <c r="BK1" s="1"/>
      <c r="BL1" s="1"/>
      <c r="BM1" s="1"/>
      <c r="BN1" s="1"/>
      <c r="BO1" s="1"/>
      <c r="BP1" s="1"/>
      <c r="DN1" s="3">
        <v>1</v>
      </c>
      <c r="DO1" s="3">
        <v>2</v>
      </c>
      <c r="DP1" s="3">
        <v>3</v>
      </c>
      <c r="DQ1" s="3">
        <v>4</v>
      </c>
      <c r="DR1" s="3">
        <v>5</v>
      </c>
      <c r="DS1" s="3">
        <v>6</v>
      </c>
      <c r="DT1" s="3">
        <v>7</v>
      </c>
      <c r="DU1" s="3">
        <v>8</v>
      </c>
      <c r="DV1" s="3">
        <v>9</v>
      </c>
      <c r="DW1" s="3">
        <v>10</v>
      </c>
      <c r="DX1" s="3">
        <v>11</v>
      </c>
      <c r="DY1" s="3">
        <v>12</v>
      </c>
      <c r="DZ1" s="3">
        <v>13</v>
      </c>
      <c r="EA1" s="3">
        <v>14</v>
      </c>
      <c r="EB1" s="3">
        <v>15</v>
      </c>
      <c r="EC1" s="3">
        <v>16</v>
      </c>
      <c r="ED1" s="3">
        <v>17</v>
      </c>
      <c r="EE1" s="3">
        <v>18</v>
      </c>
      <c r="EF1" s="3">
        <v>19</v>
      </c>
      <c r="EG1" s="3">
        <v>20</v>
      </c>
      <c r="EH1" s="3">
        <v>21</v>
      </c>
      <c r="EI1" s="3">
        <v>22</v>
      </c>
      <c r="EJ1" s="3">
        <v>23</v>
      </c>
      <c r="EK1" s="3">
        <v>24</v>
      </c>
      <c r="EL1" s="3">
        <v>25</v>
      </c>
      <c r="EM1" s="3">
        <v>26</v>
      </c>
      <c r="EN1" s="3">
        <v>27</v>
      </c>
      <c r="EO1" s="3">
        <v>28</v>
      </c>
      <c r="EP1" s="3">
        <v>29</v>
      </c>
      <c r="EQ1" s="3">
        <v>30</v>
      </c>
      <c r="EU1" s="1"/>
      <c r="EV1" s="2" t="str">
        <f>IF(I3&lt;=I2,"! Check start date &lt; end date!","")</f>
        <v/>
      </c>
    </row>
    <row r="2" spans="1:152" ht="45.95" customHeight="1" thickBot="1" x14ac:dyDescent="0.3">
      <c r="A2" s="30" t="s">
        <v>40</v>
      </c>
      <c r="B2" s="21">
        <f t="array" aca="1" ref="B2" ca="1">SQRT(MMULT(MMULT(TRANSPOSE(PortVector*VolVector),CorrMatrix),PortVector*VolVector))</f>
        <v>8.25361326102045E-3</v>
      </c>
      <c r="C2" s="21">
        <f t="array" aca="1" ref="C2" ca="1">SQRT(MMULT(MMULT(TRANSPOSE(PortVector2*VolVector),CorrMatrix),PortVector2*VolVector))</f>
        <v>7.4561560684530395E-3</v>
      </c>
      <c r="D2" s="21">
        <f t="array" aca="1" ref="D2" ca="1">SQRT(MMULT(MMULT(TRANSPOSE(PortVector3*VolVector),CorrMatrix),PortVector3*VolVector))</f>
        <v>9.7145274229898104E-3</v>
      </c>
      <c r="H2" s="44" t="s">
        <v>44</v>
      </c>
      <c r="I2" s="43">
        <v>44196</v>
      </c>
      <c r="J2" s="4">
        <v>1</v>
      </c>
      <c r="K2" s="4">
        <v>2</v>
      </c>
      <c r="L2" s="4">
        <v>3</v>
      </c>
      <c r="M2" s="4">
        <v>4</v>
      </c>
      <c r="N2" s="4">
        <v>5</v>
      </c>
      <c r="O2" s="4">
        <v>6</v>
      </c>
      <c r="P2" s="4">
        <v>7</v>
      </c>
      <c r="Q2" s="4">
        <v>8</v>
      </c>
      <c r="R2" s="4">
        <v>9</v>
      </c>
      <c r="S2" s="4">
        <v>10</v>
      </c>
      <c r="T2" s="4">
        <v>11</v>
      </c>
      <c r="U2" s="4">
        <v>12</v>
      </c>
      <c r="V2" s="4">
        <v>13</v>
      </c>
      <c r="W2" s="4">
        <v>14</v>
      </c>
      <c r="X2" s="4">
        <v>15</v>
      </c>
      <c r="Y2" s="4">
        <v>16</v>
      </c>
      <c r="Z2" s="4">
        <v>17</v>
      </c>
      <c r="AA2" s="4">
        <v>18</v>
      </c>
      <c r="AB2" s="4">
        <v>19</v>
      </c>
      <c r="AC2" s="4">
        <v>20</v>
      </c>
      <c r="AD2" s="4">
        <v>21</v>
      </c>
      <c r="AE2" s="4">
        <v>22</v>
      </c>
      <c r="AF2" s="4">
        <v>23</v>
      </c>
      <c r="AG2" s="4">
        <v>24</v>
      </c>
      <c r="AH2" s="4">
        <v>25</v>
      </c>
      <c r="AI2" s="4">
        <v>26</v>
      </c>
      <c r="AJ2" s="4">
        <v>27</v>
      </c>
      <c r="AK2" s="4">
        <v>28</v>
      </c>
      <c r="AL2" s="4">
        <v>29</v>
      </c>
      <c r="AM2" s="4">
        <v>30</v>
      </c>
      <c r="AN2" s="4"/>
      <c r="AR2" s="3"/>
      <c r="AS2" s="21">
        <f t="shared" ref="AS2:BC2" si="0">SUMPRODUCT(PDVector,AS5:AS34)</f>
        <v>5.2760628999999996E-3</v>
      </c>
      <c r="AT2" s="21">
        <f t="shared" si="0"/>
        <v>5.1124508100000004E-3</v>
      </c>
      <c r="AU2" s="21">
        <f t="shared" si="0"/>
        <v>4.9488387199999994E-3</v>
      </c>
      <c r="AV2" s="21">
        <f t="shared" si="0"/>
        <v>4.7852266300000001E-3</v>
      </c>
      <c r="AW2" s="21">
        <f t="shared" si="0"/>
        <v>4.62161454E-3</v>
      </c>
      <c r="AX2" s="21">
        <f t="shared" si="0"/>
        <v>4.4580024499999999E-3</v>
      </c>
      <c r="AY2" s="21">
        <f t="shared" si="0"/>
        <v>4.2943903599999998E-3</v>
      </c>
      <c r="AZ2" s="21">
        <f t="shared" si="0"/>
        <v>4.1307782700000005E-3</v>
      </c>
      <c r="BA2" s="21">
        <f t="shared" si="0"/>
        <v>3.9671661800000004E-3</v>
      </c>
      <c r="BB2" s="21">
        <f t="shared" si="0"/>
        <v>3.8035540900000003E-3</v>
      </c>
      <c r="BC2" s="21">
        <f t="shared" si="0"/>
        <v>3.6399420000000002E-3</v>
      </c>
      <c r="BD2" s="3" t="s">
        <v>43</v>
      </c>
      <c r="DM2" s="28">
        <f>COUNTIF(PortVector3,"&gt;0")</f>
        <v>2</v>
      </c>
      <c r="DN2" s="41"/>
      <c r="DO2" s="41"/>
      <c r="DP2" s="41"/>
      <c r="DQ2" s="41"/>
      <c r="DR2" s="41"/>
      <c r="DS2" s="41"/>
      <c r="DT2" s="41"/>
      <c r="DU2" s="41"/>
      <c r="EU2" s="4">
        <f>MATCH(I2,$BD$4:$DK$4,0)</f>
        <v>36</v>
      </c>
      <c r="EV2" s="4" t="s">
        <v>29</v>
      </c>
    </row>
    <row r="3" spans="1:152" ht="41.1" customHeight="1" thickBot="1" x14ac:dyDescent="0.3">
      <c r="A3" s="30" t="s">
        <v>42</v>
      </c>
      <c r="C3" s="23">
        <v>0.2</v>
      </c>
      <c r="D3" s="23">
        <v>0.8</v>
      </c>
      <c r="H3" s="44" t="s">
        <v>45</v>
      </c>
      <c r="I3" s="45">
        <v>44925</v>
      </c>
      <c r="J3" s="46"/>
      <c r="K3" s="46"/>
      <c r="L3" s="46"/>
      <c r="M3" s="46"/>
      <c r="N3" s="46"/>
      <c r="O3" s="47"/>
      <c r="P3" s="47"/>
      <c r="Q3" s="47"/>
      <c r="R3" s="47"/>
      <c r="S3" s="47"/>
      <c r="T3" s="47"/>
      <c r="U3" s="47"/>
      <c r="V3" s="47"/>
      <c r="W3" s="46"/>
      <c r="X3" s="46"/>
      <c r="Y3" s="46"/>
      <c r="Z3" s="46"/>
      <c r="AA3" s="46"/>
      <c r="AB3" s="46"/>
      <c r="AC3" s="46"/>
      <c r="AD3" s="46"/>
      <c r="AE3" s="46"/>
      <c r="AF3" s="46"/>
      <c r="AG3" s="46"/>
      <c r="AH3" s="46"/>
      <c r="AI3" s="46"/>
      <c r="AJ3" s="46"/>
      <c r="AK3" s="46"/>
      <c r="AL3" s="46"/>
      <c r="AM3" s="46"/>
      <c r="AN3" s="5"/>
      <c r="AS3" s="15">
        <f t="array" aca="1" ref="AS3" ca="1">SQRT(MMULT(MMULT(TRANSPOSE(AS$5:AS$34*VolVector),CorrMatrix),AS$5:AS$34*VolVector))</f>
        <v>7.4561560684530395E-3</v>
      </c>
      <c r="AT3" s="15">
        <f t="array" aca="1" ref="AT3" ca="1">SQRT(MMULT(MMULT(TRANSPOSE(AT$5:AT$34*VolVector),CorrMatrix),AT$5:AT$34*VolVector))</f>
        <v>7.0049244440382004E-3</v>
      </c>
      <c r="AU3" s="15">
        <f t="array" aca="1" ref="AU3" ca="1">SQRT(MMULT(MMULT(TRANSPOSE(AU$5:AU$34*VolVector),CorrMatrix),AU$5:AU$34*VolVector))</f>
        <v>6.6974221922734903E-3</v>
      </c>
      <c r="AV3" s="15">
        <f t="array" aca="1" ref="AV3" ca="1">SQRT(MMULT(MMULT(TRANSPOSE(AV$5:AV$34*VolVector),CorrMatrix),AV$5:AV$34*VolVector))</f>
        <v>6.5539115024349955E-3</v>
      </c>
      <c r="AW3" s="15">
        <f t="array" aca="1" ref="AW3" ca="1">SQRT(MMULT(MMULT(TRANSPOSE(AW$5:AW$34*VolVector),CorrMatrix),AW$5:AW$34*VolVector))</f>
        <v>6.58512280426575E-3</v>
      </c>
      <c r="AX3" s="15">
        <f t="array" aca="1" ref="AX3" ca="1">SQRT(MMULT(MMULT(TRANSPOSE(AX$5:AX$34*VolVector),CorrMatrix),AX$5:AX$34*VolVector))</f>
        <v>6.788646633762184E-3</v>
      </c>
      <c r="AY3" s="15">
        <f t="array" aca="1" ref="AY3" ca="1">SQRT(MMULT(MMULT(TRANSPOSE(AY$5:AY$34*VolVector),CorrMatrix),AY$5:AY$34*VolVector))</f>
        <v>7.1497830942091672E-3</v>
      </c>
      <c r="AZ3" s="15">
        <f t="array" aca="1" ref="AZ3" ca="1">SQRT(MMULT(MMULT(TRANSPOSE(AZ$5:AZ$34*VolVector),CorrMatrix),AZ$5:AZ$34*VolVector))</f>
        <v>7.6462322666596078E-3</v>
      </c>
      <c r="BA3" s="15">
        <f t="array" aca="1" ref="BA3" ca="1">SQRT(MMULT(MMULT(TRANSPOSE(BA$5:BA$34*VolVector),CorrMatrix),BA$5:BA$34*VolVector))</f>
        <v>8.25361326102045E-3</v>
      </c>
      <c r="BB3" s="15">
        <f t="array" aca="1" ref="BB3" ca="1">SQRT(MMULT(MMULT(TRANSPOSE(BB$5:BB$34*VolVector),CorrMatrix),BB$5:BB$34*VolVector))</f>
        <v>8.9493681483441868E-3</v>
      </c>
      <c r="BC3" s="15">
        <f t="array" aca="1" ref="BC3" ca="1">SQRT(MMULT(MMULT(TRANSPOSE(BC$5:BC$34*VolVector),CorrMatrix),BC$5:BC$34*VolVector))</f>
        <v>9.7145274229898104E-3</v>
      </c>
      <c r="BD3" s="6"/>
      <c r="BE3" s="6"/>
      <c r="BF3" s="6"/>
      <c r="BG3" s="6"/>
      <c r="BH3" s="6"/>
      <c r="BI3" s="6"/>
      <c r="BJ3" s="6"/>
      <c r="BK3" s="6"/>
      <c r="BL3" s="6"/>
      <c r="BM3" s="6"/>
      <c r="BN3" s="6"/>
      <c r="BO3" s="6"/>
      <c r="BP3" s="6"/>
      <c r="DN3" s="18">
        <f t="shared" ref="DN3:EQ3" ca="1" si="1">DN4-$D$2</f>
        <v>-7.5681001564896835E-5</v>
      </c>
      <c r="DO3" s="18">
        <f t="shared" ca="1" si="1"/>
        <v>-9.7548297433667358E-5</v>
      </c>
      <c r="DP3" s="18">
        <f t="shared" ca="1" si="1"/>
        <v>-6.7800310118520946E-5</v>
      </c>
      <c r="DQ3" s="18">
        <f t="shared" ca="1" si="1"/>
        <v>-9.2699218161448882E-5</v>
      </c>
      <c r="DR3" s="18">
        <f t="shared" ca="1" si="1"/>
        <v>5.2882979704273192E-5</v>
      </c>
      <c r="DS3" s="18">
        <f t="shared" ca="1" si="1"/>
        <v>-1.0609082146059191E-4</v>
      </c>
      <c r="DT3" s="18">
        <f t="shared" ca="1" si="1"/>
        <v>-1.5285246201131482E-4</v>
      </c>
      <c r="DU3" s="18">
        <f t="shared" ca="1" si="1"/>
        <v>-8.012839670441807E-5</v>
      </c>
      <c r="DV3" s="18">
        <f t="shared" ca="1" si="1"/>
        <v>-1.0844083044548973E-4</v>
      </c>
      <c r="DW3" s="18">
        <f t="shared" ca="1" si="1"/>
        <v>-6.8906505845314076E-5</v>
      </c>
      <c r="DX3" s="18">
        <f t="shared" ca="1" si="1"/>
        <v>-6.740547082618141E-5</v>
      </c>
      <c r="DY3" s="18">
        <f t="shared" ca="1" si="1"/>
        <v>-2.8832950241980057E-5</v>
      </c>
      <c r="DZ3" s="18">
        <f t="shared" ca="1" si="1"/>
        <v>-5.4780634413845175E-5</v>
      </c>
      <c r="EA3" s="18">
        <f t="shared" ca="1" si="1"/>
        <v>-8.2236468193202378E-5</v>
      </c>
      <c r="EB3" s="18">
        <f t="shared" ca="1" si="1"/>
        <v>1.7744044790789226E-5</v>
      </c>
      <c r="EC3" s="18">
        <f t="shared" ca="1" si="1"/>
        <v>-7.6602392914232667E-5</v>
      </c>
      <c r="ED3" s="18">
        <f t="shared" ca="1" si="1"/>
        <v>-8.0750923740456615E-5</v>
      </c>
      <c r="EE3" s="18">
        <f t="shared" ca="1" si="1"/>
        <v>-8.8302144858410161E-5</v>
      </c>
      <c r="EF3" s="18">
        <f t="shared" ca="1" si="1"/>
        <v>-1.0821547442380411E-4</v>
      </c>
      <c r="EG3" s="18">
        <f t="shared" ca="1" si="1"/>
        <v>-1.1939581967915745E-4</v>
      </c>
      <c r="EH3" s="18">
        <f t="shared" ca="1" si="1"/>
        <v>-1.1622936791486939E-4</v>
      </c>
      <c r="EI3" s="18">
        <f t="shared" ca="1" si="1"/>
        <v>-8.4189031310742332E-5</v>
      </c>
      <c r="EJ3" s="18">
        <f t="shared" ca="1" si="1"/>
        <v>-1.7412308334994325E-5</v>
      </c>
      <c r="EK3" s="18">
        <f t="shared" ca="1" si="1"/>
        <v>-6.9534781388356365E-5</v>
      </c>
      <c r="EL3" s="18">
        <f t="shared" ca="1" si="1"/>
        <v>-6.8212652085572825E-5</v>
      </c>
      <c r="EM3" s="18">
        <f t="shared" ca="1" si="1"/>
        <v>-8.3937439152758503E-5</v>
      </c>
      <c r="EN3" s="18">
        <f t="shared" ca="1" si="1"/>
        <v>-6.9650330145042474E-5</v>
      </c>
      <c r="EO3" s="18">
        <f t="shared" ca="1" si="1"/>
        <v>-3.0803909874848462E-5</v>
      </c>
      <c r="EP3" s="18">
        <f t="shared" ca="1" si="1"/>
        <v>-4.7505876874166797E-5</v>
      </c>
      <c r="EQ3" s="18">
        <f t="shared" ca="1" si="1"/>
        <v>-4.8481812416345527E-6</v>
      </c>
      <c r="EU3" s="4">
        <f>MATCH(I3,$BD$4:$DK$4,0)</f>
        <v>60</v>
      </c>
      <c r="EV3" s="4" t="s">
        <v>30</v>
      </c>
    </row>
    <row r="4" spans="1:152" ht="138.94999999999999" customHeight="1" thickBot="1" x14ac:dyDescent="0.3">
      <c r="A4" s="30" t="s">
        <v>36</v>
      </c>
      <c r="B4" s="16" t="str">
        <f>"New Portfolio (" &amp; D3*100 &amp; "% Current, " &amp; C3*100 &amp; "% Proposed)"</f>
        <v>New Portfolio (80% Current, 20% Proposed)</v>
      </c>
      <c r="C4" s="16" t="s">
        <v>37</v>
      </c>
      <c r="D4" s="16" t="s">
        <v>38</v>
      </c>
      <c r="E4" s="16" t="s">
        <v>34</v>
      </c>
      <c r="F4" s="16" t="s">
        <v>41</v>
      </c>
      <c r="G4" s="16" t="s">
        <v>35</v>
      </c>
      <c r="H4" s="12"/>
      <c r="I4" s="48" t="s">
        <v>31</v>
      </c>
      <c r="J4" s="7" t="str">
        <f t="array" ref="J4:AM4">TRANSPOSE($I$5:$I$34)</f>
        <v>Africa Corporates</v>
      </c>
      <c r="K4" s="7" t="str">
        <v>Asia Corporates</v>
      </c>
      <c r="L4" s="7" t="str">
        <v>Australia Corporates</v>
      </c>
      <c r="M4" s="7" t="str">
        <v>Hong Kong Corporates</v>
      </c>
      <c r="N4" s="7" t="str">
        <v>Canada Corporates</v>
      </c>
      <c r="O4" s="8" t="str">
        <v>Mexico Corporates</v>
      </c>
      <c r="P4" s="8" t="str">
        <v>China Corporates</v>
      </c>
      <c r="Q4" s="8" t="str">
        <v>India Corporates</v>
      </c>
      <c r="R4" s="8" t="str">
        <v>Japan Corporates</v>
      </c>
      <c r="S4" s="8" t="str">
        <v>EU Corporates</v>
      </c>
      <c r="T4" s="8" t="str">
        <v>Europe Corporates</v>
      </c>
      <c r="U4" s="8" t="str">
        <v>France Corporates</v>
      </c>
      <c r="V4" s="8" t="str">
        <v>Germany Corporates</v>
      </c>
      <c r="W4" s="7" t="str">
        <v>Spain Corporates</v>
      </c>
      <c r="X4" s="7" t="str">
        <v>Switzerland Corporates</v>
      </c>
      <c r="Y4" s="7" t="str">
        <v>Ireland Corporates</v>
      </c>
      <c r="Z4" s="7" t="str">
        <v>Belgium Corporates</v>
      </c>
      <c r="AA4" s="7" t="str">
        <v>Italy Corporates</v>
      </c>
      <c r="AB4" s="7" t="str">
        <v>Sweden Corporates</v>
      </c>
      <c r="AC4" s="7" t="str">
        <v>Latin America Corporates</v>
      </c>
      <c r="AD4" s="7" t="str">
        <v>Middle East Corporates</v>
      </c>
      <c r="AE4" s="7" t="str">
        <v>Netherlands Corporates</v>
      </c>
      <c r="AF4" s="7" t="str">
        <v>North America Corporates</v>
      </c>
      <c r="AG4" s="7" t="str">
        <v>Pacific Corporates</v>
      </c>
      <c r="AH4" s="7" t="str">
        <v>Singapore Corporates</v>
      </c>
      <c r="AI4" s="7" t="str">
        <v>South Africa Corporates</v>
      </c>
      <c r="AJ4" s="7" t="str">
        <v>United Kingdom Corporates</v>
      </c>
      <c r="AK4" s="7" t="str">
        <v>United States Corporates</v>
      </c>
      <c r="AL4" s="7" t="str">
        <v>United States Financials</v>
      </c>
      <c r="AM4" s="7" t="str">
        <v>United States Mining</v>
      </c>
      <c r="AN4" s="7"/>
      <c r="BD4" s="9">
        <v>43131</v>
      </c>
      <c r="BE4" s="9">
        <v>43159</v>
      </c>
      <c r="BF4" s="9">
        <v>43189</v>
      </c>
      <c r="BG4" s="9">
        <v>43220</v>
      </c>
      <c r="BH4" s="9">
        <v>43251</v>
      </c>
      <c r="BI4" s="9">
        <v>43280</v>
      </c>
      <c r="BJ4" s="9">
        <v>43312</v>
      </c>
      <c r="BK4" s="9">
        <v>43343</v>
      </c>
      <c r="BL4" s="9">
        <v>43371</v>
      </c>
      <c r="BM4" s="9">
        <v>43404</v>
      </c>
      <c r="BN4" s="9">
        <v>43434</v>
      </c>
      <c r="BO4" s="9">
        <v>43465</v>
      </c>
      <c r="BP4" s="9">
        <v>43496</v>
      </c>
      <c r="BQ4" s="9">
        <v>43524</v>
      </c>
      <c r="BR4" s="9">
        <v>43553</v>
      </c>
      <c r="BS4" s="9">
        <v>43585</v>
      </c>
      <c r="BT4" s="9">
        <v>43616</v>
      </c>
      <c r="BU4" s="9">
        <v>43644</v>
      </c>
      <c r="BV4" s="9">
        <v>43677</v>
      </c>
      <c r="BW4" s="9">
        <v>43707</v>
      </c>
      <c r="BX4" s="9">
        <v>43738</v>
      </c>
      <c r="BY4" s="9">
        <v>43769</v>
      </c>
      <c r="BZ4" s="9">
        <v>43798</v>
      </c>
      <c r="CA4" s="9">
        <v>43830</v>
      </c>
      <c r="CB4" s="9">
        <v>43861</v>
      </c>
      <c r="CC4" s="9">
        <v>43889</v>
      </c>
      <c r="CD4" s="9">
        <v>43921</v>
      </c>
      <c r="CE4" s="9">
        <v>43951</v>
      </c>
      <c r="CF4" s="9">
        <v>43980</v>
      </c>
      <c r="CG4" s="9">
        <v>44012</v>
      </c>
      <c r="CH4" s="9">
        <v>44043</v>
      </c>
      <c r="CI4" s="9">
        <v>44074</v>
      </c>
      <c r="CJ4" s="9">
        <v>44104</v>
      </c>
      <c r="CK4" s="9">
        <v>44134</v>
      </c>
      <c r="CL4" s="9">
        <v>44165</v>
      </c>
      <c r="CM4" s="9">
        <v>44196</v>
      </c>
      <c r="CN4" s="9">
        <v>44225</v>
      </c>
      <c r="CO4" s="9">
        <v>44253</v>
      </c>
      <c r="CP4" s="9">
        <v>44286</v>
      </c>
      <c r="CQ4" s="9">
        <v>44316</v>
      </c>
      <c r="CR4" s="9">
        <v>44347</v>
      </c>
      <c r="CS4" s="9">
        <v>44377</v>
      </c>
      <c r="CT4" s="9">
        <v>44407</v>
      </c>
      <c r="CU4" s="9">
        <v>44439</v>
      </c>
      <c r="CV4" s="9">
        <v>44469</v>
      </c>
      <c r="CW4" s="9">
        <v>44498</v>
      </c>
      <c r="CX4" s="9">
        <v>44530</v>
      </c>
      <c r="CY4" s="9">
        <v>44561</v>
      </c>
      <c r="CZ4" s="9">
        <v>44592</v>
      </c>
      <c r="DA4" s="9">
        <v>44620</v>
      </c>
      <c r="DB4" s="9">
        <v>44651</v>
      </c>
      <c r="DC4" s="9">
        <v>44680</v>
      </c>
      <c r="DD4" s="9">
        <v>44712</v>
      </c>
      <c r="DE4" s="9">
        <v>44742</v>
      </c>
      <c r="DF4" s="9">
        <v>44771</v>
      </c>
      <c r="DG4" s="9">
        <v>44804</v>
      </c>
      <c r="DH4" s="9">
        <v>44834</v>
      </c>
      <c r="DI4" s="9">
        <v>44865</v>
      </c>
      <c r="DJ4" s="9">
        <v>44895</v>
      </c>
      <c r="DK4" s="9">
        <v>44925</v>
      </c>
      <c r="DN4" s="17">
        <f t="array" aca="1" ref="DN4" ca="1">SQRT(MMULT(MMULT(TRANSPOSE((DN5:DN34+PortVector3)*VolVector),CorrMatrix),(DN5:DN34+PortVector3)*VolVector))</f>
        <v>9.6388464214249136E-3</v>
      </c>
      <c r="DO4" s="17">
        <f t="array" aca="1" ref="DO4" ca="1">SQRT(MMULT(MMULT(TRANSPOSE((DO5:DO34+PortVector3)*VolVector),CorrMatrix),(DO5:DO34+PortVector3)*VolVector))</f>
        <v>9.6169791255561431E-3</v>
      </c>
      <c r="DP4" s="17">
        <f t="array" aca="1" ref="DP4" ca="1">SQRT(MMULT(MMULT(TRANSPOSE((DP5:DP34+PortVector3)*VolVector),CorrMatrix),(DP5:DP34+PortVector3)*VolVector))</f>
        <v>9.6467271128712895E-3</v>
      </c>
      <c r="DQ4" s="17">
        <f t="array" aca="1" ref="DQ4" ca="1">SQRT(MMULT(MMULT(TRANSPOSE((DQ5:DQ34+PortVector3)*VolVector),CorrMatrix),(DQ5:DQ34+PortVector3)*VolVector))</f>
        <v>9.6218282048283615E-3</v>
      </c>
      <c r="DR4" s="17">
        <f t="array" aca="1" ref="DR4" ca="1">SQRT(MMULT(MMULT(TRANSPOSE((DR5:DR34+PortVector3)*VolVector),CorrMatrix),(DR5:DR34+PortVector3)*VolVector))</f>
        <v>9.7674104026940836E-3</v>
      </c>
      <c r="DS4" s="17">
        <f t="array" aca="1" ref="DS4" ca="1">SQRT(MMULT(MMULT(TRANSPOSE((DS5:DS34+PortVector3)*VolVector),CorrMatrix),(DS5:DS34+PortVector3)*VolVector))</f>
        <v>9.6084366015292185E-3</v>
      </c>
      <c r="DT4" s="17">
        <f t="array" aca="1" ref="DT4" ca="1">SQRT(MMULT(MMULT(TRANSPOSE((DT5:DT34+PortVector3)*VolVector),CorrMatrix),(DT5:DT34+PortVector3)*VolVector))</f>
        <v>9.5616749609784956E-3</v>
      </c>
      <c r="DU4" s="17">
        <f t="array" aca="1" ref="DU4" ca="1">SQRT(MMULT(MMULT(TRANSPOSE((DU5:DU34+PortVector3)*VolVector),CorrMatrix),(DU5:DU34+PortVector3)*VolVector))</f>
        <v>9.6343990262853924E-3</v>
      </c>
      <c r="DV4" s="17">
        <f t="array" aca="1" ref="DV4" ca="1">SQRT(MMULT(MMULT(TRANSPOSE((DV5:DV34+PortVector3)*VolVector),CorrMatrix),(DV5:DV34+PortVector3)*VolVector))</f>
        <v>9.6060865925443207E-3</v>
      </c>
      <c r="DW4" s="17">
        <f t="array" aca="1" ref="DW4" ca="1">SQRT(MMULT(MMULT(TRANSPOSE((DW5:DW34+PortVector3)*VolVector),CorrMatrix),(DW5:DW34+PortVector3)*VolVector))</f>
        <v>9.6456209171444963E-3</v>
      </c>
      <c r="DX4" s="17">
        <f t="array" aca="1" ref="DX4" ca="1">SQRT(MMULT(MMULT(TRANSPOSE((DX5:DX34+PortVector3)*VolVector),CorrMatrix),(DX5:DX34+PortVector3)*VolVector))</f>
        <v>9.647121952163629E-3</v>
      </c>
      <c r="DY4" s="17">
        <f t="array" aca="1" ref="DY4" ca="1">SQRT(MMULT(MMULT(TRANSPOSE((DY5:DY34+PortVector3)*VolVector),CorrMatrix),(DY5:DY34+PortVector3)*VolVector))</f>
        <v>9.6856944727478304E-3</v>
      </c>
      <c r="DZ4" s="17">
        <f t="array" aca="1" ref="DZ4" ca="1">SQRT(MMULT(MMULT(TRANSPOSE((DZ5:DZ34+PortVector3)*VolVector),CorrMatrix),(DZ5:DZ34+PortVector3)*VolVector))</f>
        <v>9.6597467885759652E-3</v>
      </c>
      <c r="EA4" s="17">
        <f t="array" aca="1" ref="EA4" ca="1">SQRT(MMULT(MMULT(TRANSPOSE((EA5:EA34+PortVector3)*VolVector),CorrMatrix),(EA5:EA34+PortVector3)*VolVector))</f>
        <v>9.632290954796608E-3</v>
      </c>
      <c r="EB4" s="17">
        <f t="array" aca="1" ref="EB4" ca="1">SQRT(MMULT(MMULT(TRANSPOSE((EB5:EB34+PortVector3)*VolVector),CorrMatrix),(EB5:EB34+PortVector3)*VolVector))</f>
        <v>9.7322714677805996E-3</v>
      </c>
      <c r="EC4" s="17">
        <f t="array" aca="1" ref="EC4" ca="1">SQRT(MMULT(MMULT(TRANSPOSE((EC5:EC34+PortVector3)*VolVector),CorrMatrix),(EC5:EC34+PortVector3)*VolVector))</f>
        <v>9.6379250300755778E-3</v>
      </c>
      <c r="ED4" s="17">
        <f t="array" aca="1" ref="ED4" ca="1">SQRT(MMULT(MMULT(TRANSPOSE((ED5:ED34+PortVector3)*VolVector),CorrMatrix),(ED5:ED34+PortVector3)*VolVector))</f>
        <v>9.6337764992493538E-3</v>
      </c>
      <c r="EE4" s="17">
        <f t="array" aca="1" ref="EE4" ca="1">SQRT(MMULT(MMULT(TRANSPOSE((EE5:EE34+PortVector3)*VolVector),CorrMatrix),(EE5:EE34+PortVector3)*VolVector))</f>
        <v>9.6262252781314003E-3</v>
      </c>
      <c r="EF4" s="17">
        <f t="array" aca="1" ref="EF4" ca="1">SQRT(MMULT(MMULT(TRANSPOSE((EF5:EF34+PortVector3)*VolVector),CorrMatrix),(EF5:EF34+PortVector3)*VolVector))</f>
        <v>9.6063119485660063E-3</v>
      </c>
      <c r="EG4" s="17">
        <f t="array" aca="1" ref="EG4" ca="1">SQRT(MMULT(MMULT(TRANSPOSE((EG5:EG34+PortVector3)*VolVector),CorrMatrix),(EG5:EG34+PortVector3)*VolVector))</f>
        <v>9.595131603310653E-3</v>
      </c>
      <c r="EH4" s="17">
        <f t="array" aca="1" ref="EH4" ca="1">SQRT(MMULT(MMULT(TRANSPOSE((EH5:EH34+PortVector3)*VolVector),CorrMatrix),(EH5:EH34+PortVector3)*VolVector))</f>
        <v>9.598298055074941E-3</v>
      </c>
      <c r="EI4" s="17">
        <f t="array" aca="1" ref="EI4" ca="1">SQRT(MMULT(MMULT(TRANSPOSE((EI5:EI34+PortVector3)*VolVector),CorrMatrix),(EI5:EI34+PortVector3)*VolVector))</f>
        <v>9.6303383916790681E-3</v>
      </c>
      <c r="EJ4" s="17">
        <f t="array" aca="1" ref="EJ4" ca="1">SQRT(MMULT(MMULT(TRANSPOSE((EJ5:EJ34+PortVector3)*VolVector),CorrMatrix),(EJ5:EJ34+PortVector3)*VolVector))</f>
        <v>9.6971151146548161E-3</v>
      </c>
      <c r="EK4" s="17">
        <f t="array" aca="1" ref="EK4" ca="1">SQRT(MMULT(MMULT(TRANSPOSE((EK5:EK34+PortVector3)*VolVector),CorrMatrix),(EK5:EK34+PortVector3)*VolVector))</f>
        <v>9.6449926416014541E-3</v>
      </c>
      <c r="EL4" s="17">
        <f t="array" aca="1" ref="EL4" ca="1">SQRT(MMULT(MMULT(TRANSPOSE((EL5:EL34+PortVector3)*VolVector),CorrMatrix),(EL5:EL34+PortVector3)*VolVector))</f>
        <v>9.6463147709042376E-3</v>
      </c>
      <c r="EM4" s="17">
        <f t="array" aca="1" ref="EM4" ca="1">SQRT(MMULT(MMULT(TRANSPOSE((EM5:EM34+PortVector3)*VolVector),CorrMatrix),(EM5:EM34+PortVector3)*VolVector))</f>
        <v>9.6305899838370519E-3</v>
      </c>
      <c r="EN4" s="17">
        <f t="array" aca="1" ref="EN4" ca="1">SQRT(MMULT(MMULT(TRANSPOSE((EN5:EN34+PortVector3)*VolVector),CorrMatrix),(EN5:EN34+PortVector3)*VolVector))</f>
        <v>9.6448770928447679E-3</v>
      </c>
      <c r="EO4" s="17">
        <f t="array" aca="1" ref="EO4" ca="1">SQRT(MMULT(MMULT(TRANSPOSE((EO5:EO34+PortVector3)*VolVector),CorrMatrix),(EO5:EO34+PortVector3)*VolVector))</f>
        <v>9.683723513114962E-3</v>
      </c>
      <c r="EP4" s="17">
        <f t="array" aca="1" ref="EP4" ca="1">SQRT(MMULT(MMULT(TRANSPOSE((EP5:EP34+PortVector3)*VolVector),CorrMatrix),(EP5:EP34+PortVector3)*VolVector))</f>
        <v>9.6670215461156436E-3</v>
      </c>
      <c r="EQ4" s="17">
        <f t="array" aca="1" ref="EQ4" ca="1">SQRT(MMULT(MMULT(TRANSPOSE((EQ5:EQ34+PortVector3)*VolVector),CorrMatrix),(EQ5:EQ34+PortVector3)*VolVector))</f>
        <v>9.7096792417481759E-3</v>
      </c>
      <c r="EV4" s="12" t="str">
        <f>IF(I3&lt;=DK4,"","Change end date to match available data")</f>
        <v/>
      </c>
    </row>
    <row r="5" spans="1:152" ht="18.600000000000001" customHeight="1" x14ac:dyDescent="0.25">
      <c r="A5" s="31" t="str">
        <f t="shared" ref="A5:A34" si="2">I5</f>
        <v>Africa Corporates</v>
      </c>
      <c r="B5" s="26">
        <f t="shared" ref="B5:B34" si="3">(C$3*C5+D$3*D5)</f>
        <v>0</v>
      </c>
      <c r="C5" s="24"/>
      <c r="D5" s="24"/>
      <c r="E5" s="11">
        <f t="shared" ref="E5:E34" ca="1" si="4">STDEV(OFFSET($BD$5,$EU5-1,$EU$2-1,1,$EU$3-$EU$2+1))</f>
        <v>1.2279178081378206E-2</v>
      </c>
      <c r="F5" s="20">
        <v>1.0674447E-2</v>
      </c>
      <c r="G5" s="19">
        <f t="array" aca="1" ref="G5:G34" ca="1">TRANSPOSE(DN3:EQ3)</f>
        <v>-7.5681001564896835E-5</v>
      </c>
      <c r="H5" s="4"/>
      <c r="I5" s="42" t="s">
        <v>20</v>
      </c>
      <c r="J5" s="10">
        <f t="shared" ref="J5:S14" ca="1" si="5">CORREL(OFFSET($BD$5,$EU5-1,$EU$2-1,1,$EU$3-$EU$2+1),OFFSET($BD$5,J$2-1,$EU$2-1,1,$EU$3-$EU$2+1))</f>
        <v>1.0000000000000002</v>
      </c>
      <c r="K5" s="10">
        <f t="shared" ca="1" si="5"/>
        <v>0.16672315522962519</v>
      </c>
      <c r="L5" s="10">
        <f t="shared" ca="1" si="5"/>
        <v>0.30755449131302176</v>
      </c>
      <c r="M5" s="10">
        <f t="shared" ca="1" si="5"/>
        <v>0.32214678620272491</v>
      </c>
      <c r="N5" s="10">
        <f t="shared" ca="1" si="5"/>
        <v>0.18491205701087648</v>
      </c>
      <c r="O5" s="10">
        <f t="shared" ca="1" si="5"/>
        <v>0.22434608469631465</v>
      </c>
      <c r="P5" s="10">
        <f t="shared" ca="1" si="5"/>
        <v>-3.2736781848570609E-2</v>
      </c>
      <c r="Q5" s="10">
        <f t="shared" ca="1" si="5"/>
        <v>9.5205231362695292E-2</v>
      </c>
      <c r="R5" s="10">
        <f t="shared" ca="1" si="5"/>
        <v>0.16618586325022067</v>
      </c>
      <c r="S5" s="10">
        <f t="shared" ca="1" si="5"/>
        <v>0.16119667359321441</v>
      </c>
      <c r="T5" s="10">
        <f t="shared" ref="T5:AC14" ca="1" si="6">CORREL(OFFSET($BD$5,$EU5-1,$EU$2-1,1,$EU$3-$EU$2+1),OFFSET($BD$5,T$2-1,$EU$2-1,1,$EU$3-$EU$2+1))</f>
        <v>0.15462837767476909</v>
      </c>
      <c r="U5" s="10">
        <f t="shared" ca="1" si="6"/>
        <v>0.1512423607359526</v>
      </c>
      <c r="V5" s="10">
        <f t="shared" ca="1" si="6"/>
        <v>-0.10576627991604562</v>
      </c>
      <c r="W5" s="10">
        <f t="shared" ca="1" si="6"/>
        <v>0.15071556412669063</v>
      </c>
      <c r="X5" s="10">
        <f t="shared" ca="1" si="6"/>
        <v>4.2899885710273436E-2</v>
      </c>
      <c r="Y5" s="10">
        <f t="shared" ca="1" si="6"/>
        <v>-0.19987579466482189</v>
      </c>
      <c r="Z5" s="10">
        <f t="shared" ca="1" si="6"/>
        <v>0.24748279631174519</v>
      </c>
      <c r="AA5" s="10">
        <f t="shared" ca="1" si="6"/>
        <v>0.20607147095475595</v>
      </c>
      <c r="AB5" s="10">
        <f t="shared" ca="1" si="6"/>
        <v>6.5765879386305112E-2</v>
      </c>
      <c r="AC5" s="10">
        <f t="shared" ca="1" si="6"/>
        <v>0.19700658244052088</v>
      </c>
      <c r="AD5" s="10">
        <f t="shared" ref="AD5:AM14" ca="1" si="7">CORREL(OFFSET($BD$5,$EU5-1,$EU$2-1,1,$EU$3-$EU$2+1),OFFSET($BD$5,AD$2-1,$EU$2-1,1,$EU$3-$EU$2+1))</f>
        <v>0.48356361171992629</v>
      </c>
      <c r="AE5" s="10">
        <f t="shared" ca="1" si="7"/>
        <v>0.12940708367501919</v>
      </c>
      <c r="AF5" s="10">
        <f t="shared" ca="1" si="7"/>
        <v>0.27898640623622473</v>
      </c>
      <c r="AG5" s="10">
        <f t="shared" ca="1" si="7"/>
        <v>0.25751717618122688</v>
      </c>
      <c r="AH5" s="10">
        <f t="shared" ca="1" si="7"/>
        <v>0.27670297267482297</v>
      </c>
      <c r="AI5" s="10">
        <f t="shared" ca="1" si="7"/>
        <v>0.97471387110427876</v>
      </c>
      <c r="AJ5" s="10">
        <f t="shared" ca="1" si="7"/>
        <v>0.13480354750927057</v>
      </c>
      <c r="AK5" s="10">
        <f t="shared" ca="1" si="7"/>
        <v>0.26314537564109819</v>
      </c>
      <c r="AL5" s="10">
        <f t="shared" ca="1" si="7"/>
        <v>0.30381470785746661</v>
      </c>
      <c r="AM5" s="10">
        <f t="shared" ca="1" si="7"/>
        <v>0.16457164420734571</v>
      </c>
      <c r="AN5" s="10"/>
      <c r="AS5" s="25">
        <f t="shared" ref="AS5:BC14" si="8">(AS$1*$C5+(1-AS$1)*$D5)</f>
        <v>0</v>
      </c>
      <c r="AT5" s="25">
        <f t="shared" si="8"/>
        <v>0</v>
      </c>
      <c r="AU5" s="25">
        <f t="shared" si="8"/>
        <v>0</v>
      </c>
      <c r="AV5" s="25">
        <f t="shared" si="8"/>
        <v>0</v>
      </c>
      <c r="AW5" s="25">
        <f t="shared" si="8"/>
        <v>0</v>
      </c>
      <c r="AX5" s="25">
        <f t="shared" si="8"/>
        <v>0</v>
      </c>
      <c r="AY5" s="25">
        <f t="shared" si="8"/>
        <v>0</v>
      </c>
      <c r="AZ5" s="25">
        <f t="shared" si="8"/>
        <v>0</v>
      </c>
      <c r="BA5" s="25">
        <f t="shared" si="8"/>
        <v>0</v>
      </c>
      <c r="BB5" s="25">
        <f t="shared" si="8"/>
        <v>0</v>
      </c>
      <c r="BC5" s="25">
        <f t="shared" si="8"/>
        <v>0</v>
      </c>
      <c r="BD5" s="11">
        <v>4.0849151916482196E-3</v>
      </c>
      <c r="BE5" s="11">
        <v>1.0562607396191082E-2</v>
      </c>
      <c r="BF5" s="11">
        <v>-8.4458757544416674E-3</v>
      </c>
      <c r="BG5" s="11">
        <v>-8.7065845167921818E-4</v>
      </c>
      <c r="BH5" s="11">
        <v>4.356714607601786E-3</v>
      </c>
      <c r="BI5" s="11">
        <v>-2.0946235695474824E-3</v>
      </c>
      <c r="BJ5" s="11">
        <v>4.0634799614736039E-3</v>
      </c>
      <c r="BK5" s="11">
        <v>1.6551581006722937E-3</v>
      </c>
      <c r="BL5" s="11">
        <v>-1.6104435298958109E-4</v>
      </c>
      <c r="BM5" s="11">
        <v>1.193786222400739E-3</v>
      </c>
      <c r="BN5" s="11">
        <v>-2.4104759200102022E-3</v>
      </c>
      <c r="BO5" s="11">
        <v>6.6160019607703902E-3</v>
      </c>
      <c r="BP5" s="11">
        <v>3.8786710093519083E-3</v>
      </c>
      <c r="BQ5" s="11">
        <v>-1.6770611763512355E-2</v>
      </c>
      <c r="BR5" s="11">
        <v>5.1371390347969559E-3</v>
      </c>
      <c r="BS5" s="11">
        <v>8.5269602346784712E-3</v>
      </c>
      <c r="BT5" s="11">
        <v>6.7646249776376344E-4</v>
      </c>
      <c r="BU5" s="11">
        <v>8.7519685313051099E-3</v>
      </c>
      <c r="BV5" s="11">
        <v>-3.0699745774720455E-3</v>
      </c>
      <c r="BW5" s="11">
        <v>1.0299404160387438E-2</v>
      </c>
      <c r="BX5" s="11">
        <v>1.6070095331379264E-2</v>
      </c>
      <c r="BY5" s="11">
        <v>1.8400393440190399E-2</v>
      </c>
      <c r="BZ5" s="11">
        <v>1.7537113243606406E-3</v>
      </c>
      <c r="CA5" s="11">
        <v>-1.5077191836254444E-2</v>
      </c>
      <c r="CB5" s="11">
        <v>2.1116946687733673E-3</v>
      </c>
      <c r="CC5" s="11">
        <v>2.3205973354457621E-2</v>
      </c>
      <c r="CD5" s="11">
        <v>1.3419869887872693E-2</v>
      </c>
      <c r="CE5" s="11">
        <v>2.1111561801865353E-2</v>
      </c>
      <c r="CF5" s="11">
        <v>3.4079031565534157E-2</v>
      </c>
      <c r="CG5" s="11">
        <v>2.9373794660642716E-2</v>
      </c>
      <c r="CH5" s="11">
        <v>1.791421135738136E-2</v>
      </c>
      <c r="CI5" s="11">
        <v>3.0929911950076772E-2</v>
      </c>
      <c r="CJ5" s="11">
        <v>2.23348420957592E-3</v>
      </c>
      <c r="CK5" s="11">
        <v>9.6267419241369279E-3</v>
      </c>
      <c r="CL5" s="11">
        <v>-1.3108462780359043E-2</v>
      </c>
      <c r="CM5" s="11">
        <v>1.4227032752889057E-2</v>
      </c>
      <c r="CN5" s="11">
        <v>2.017335463579828E-2</v>
      </c>
      <c r="CO5" s="11">
        <v>7.7504875255571815E-3</v>
      </c>
      <c r="CP5" s="11">
        <v>3.1510580675118138E-3</v>
      </c>
      <c r="CQ5" s="11">
        <v>2.0778360420223851E-3</v>
      </c>
      <c r="CR5" s="11">
        <v>-1.0437766405175797E-3</v>
      </c>
      <c r="CS5" s="11">
        <v>-3.8677354025007382E-3</v>
      </c>
      <c r="CT5" s="11">
        <v>8.667767208537791E-3</v>
      </c>
      <c r="CU5" s="11">
        <v>3.2680608680939471E-3</v>
      </c>
      <c r="CV5" s="11">
        <v>1.5112024768892729E-2</v>
      </c>
      <c r="CW5" s="11">
        <v>4.2087841751643484E-3</v>
      </c>
      <c r="CX5" s="11">
        <v>5.8482890237212537E-3</v>
      </c>
      <c r="CY5" s="11">
        <v>-1.6664167102790173E-2</v>
      </c>
      <c r="CZ5" s="11">
        <v>-6.5043046857689024E-3</v>
      </c>
      <c r="DA5" s="11">
        <v>2.7254819598179214E-3</v>
      </c>
      <c r="DB5" s="11">
        <v>-1.7677880415804426E-2</v>
      </c>
      <c r="DC5" s="11">
        <v>-5.8656147850462137E-3</v>
      </c>
      <c r="DD5" s="11">
        <v>-1.8713158983945433E-2</v>
      </c>
      <c r="DE5" s="11">
        <v>-1.8030302171085921E-3</v>
      </c>
      <c r="DF5" s="11">
        <v>-3.2858144320970784E-3</v>
      </c>
      <c r="DG5" s="11">
        <v>3.8131860950421981E-2</v>
      </c>
      <c r="DH5" s="11">
        <v>5.3957769241552711E-6</v>
      </c>
      <c r="DI5" s="11">
        <v>-6.6711322001757889E-3</v>
      </c>
      <c r="DJ5" s="11">
        <v>1.1252500500076312E-2</v>
      </c>
      <c r="DK5" s="11">
        <v>5.9340461338184269E-3</v>
      </c>
      <c r="DN5" s="15">
        <f t="shared" ref="DN5:DW14" si="9">IF(AND($D5&gt;0,$EU5=DN$1),1%-1%/$DM$2,IF($EU5=DN$1,1%,IF($D5&gt;0,-1%/$DM$2,0)))</f>
        <v>0.01</v>
      </c>
      <c r="DO5" s="15">
        <f t="shared" si="9"/>
        <v>0</v>
      </c>
      <c r="DP5" s="15">
        <f t="shared" si="9"/>
        <v>0</v>
      </c>
      <c r="DQ5" s="15">
        <f t="shared" si="9"/>
        <v>0</v>
      </c>
      <c r="DR5" s="15">
        <f t="shared" si="9"/>
        <v>0</v>
      </c>
      <c r="DS5" s="15">
        <f t="shared" si="9"/>
        <v>0</v>
      </c>
      <c r="DT5" s="15">
        <f t="shared" si="9"/>
        <v>0</v>
      </c>
      <c r="DU5" s="15">
        <f t="shared" si="9"/>
        <v>0</v>
      </c>
      <c r="DV5" s="15">
        <f t="shared" si="9"/>
        <v>0</v>
      </c>
      <c r="DW5" s="15">
        <f t="shared" si="9"/>
        <v>0</v>
      </c>
      <c r="DX5" s="15">
        <f t="shared" ref="DX5:EG14" si="10">IF(AND($D5&gt;0,$EU5=DX$1),1%-1%/$DM$2,IF($EU5=DX$1,1%,IF($D5&gt;0,-1%/$DM$2,0)))</f>
        <v>0</v>
      </c>
      <c r="DY5" s="15">
        <f t="shared" si="10"/>
        <v>0</v>
      </c>
      <c r="DZ5" s="15">
        <f t="shared" si="10"/>
        <v>0</v>
      </c>
      <c r="EA5" s="15">
        <f t="shared" si="10"/>
        <v>0</v>
      </c>
      <c r="EB5" s="15">
        <f t="shared" si="10"/>
        <v>0</v>
      </c>
      <c r="EC5" s="15">
        <f t="shared" si="10"/>
        <v>0</v>
      </c>
      <c r="ED5" s="15">
        <f t="shared" si="10"/>
        <v>0</v>
      </c>
      <c r="EE5" s="15">
        <f t="shared" si="10"/>
        <v>0</v>
      </c>
      <c r="EF5" s="15">
        <f t="shared" si="10"/>
        <v>0</v>
      </c>
      <c r="EG5" s="15">
        <f t="shared" si="10"/>
        <v>0</v>
      </c>
      <c r="EH5" s="15">
        <f t="shared" ref="EH5:EQ14" si="11">IF(AND($D5&gt;0,$EU5=EH$1),1%-1%/$DM$2,IF($EU5=EH$1,1%,IF($D5&gt;0,-1%/$DM$2,0)))</f>
        <v>0</v>
      </c>
      <c r="EI5" s="15">
        <f t="shared" si="11"/>
        <v>0</v>
      </c>
      <c r="EJ5" s="15">
        <f t="shared" si="11"/>
        <v>0</v>
      </c>
      <c r="EK5" s="15">
        <f t="shared" si="11"/>
        <v>0</v>
      </c>
      <c r="EL5" s="15">
        <f t="shared" si="11"/>
        <v>0</v>
      </c>
      <c r="EM5" s="15">
        <f t="shared" si="11"/>
        <v>0</v>
      </c>
      <c r="EN5" s="15">
        <f t="shared" si="11"/>
        <v>0</v>
      </c>
      <c r="EO5" s="15">
        <f t="shared" si="11"/>
        <v>0</v>
      </c>
      <c r="EP5" s="15">
        <f t="shared" si="11"/>
        <v>0</v>
      </c>
      <c r="EQ5" s="15">
        <f t="shared" si="11"/>
        <v>0</v>
      </c>
      <c r="EU5" s="4">
        <v>1</v>
      </c>
      <c r="EV5" s="4"/>
    </row>
    <row r="6" spans="1:152" ht="18.600000000000001" customHeight="1" x14ac:dyDescent="0.25">
      <c r="A6" s="31" t="str">
        <f t="shared" si="2"/>
        <v>Asia Corporates</v>
      </c>
      <c r="B6" s="27">
        <f t="shared" si="3"/>
        <v>0</v>
      </c>
      <c r="C6" s="22"/>
      <c r="D6" s="22"/>
      <c r="E6" s="29">
        <f t="shared" ca="1" si="4"/>
        <v>8.4695405719189872E-3</v>
      </c>
      <c r="F6" s="20">
        <v>3.0812999999999999E-3</v>
      </c>
      <c r="G6" s="19">
        <f ca="1"/>
        <v>-9.7548297433667358E-5</v>
      </c>
      <c r="H6" s="4"/>
      <c r="I6" s="42" t="s">
        <v>21</v>
      </c>
      <c r="J6" s="10">
        <f t="shared" ca="1" si="5"/>
        <v>0.16672315522962519</v>
      </c>
      <c r="K6" s="10">
        <f t="shared" ca="1" si="5"/>
        <v>1.0000000000000002</v>
      </c>
      <c r="L6" s="10">
        <f t="shared" ca="1" si="5"/>
        <v>0.22027866997642967</v>
      </c>
      <c r="M6" s="10">
        <f t="shared" ca="1" si="5"/>
        <v>0.75202100828868734</v>
      </c>
      <c r="N6" s="10">
        <f t="shared" ca="1" si="5"/>
        <v>-0.17883388631185257</v>
      </c>
      <c r="O6" s="10">
        <f t="shared" ca="1" si="5"/>
        <v>0.44145027670451736</v>
      </c>
      <c r="P6" s="10">
        <f t="shared" ca="1" si="5"/>
        <v>0.48631900662975747</v>
      </c>
      <c r="Q6" s="10">
        <f t="shared" ca="1" si="5"/>
        <v>0.79326649341689781</v>
      </c>
      <c r="R6" s="10">
        <f t="shared" ca="1" si="5"/>
        <v>0.5929861952414256</v>
      </c>
      <c r="S6" s="10">
        <f t="shared" ca="1" si="5"/>
        <v>0.34310218887668453</v>
      </c>
      <c r="T6" s="10">
        <f t="shared" ca="1" si="6"/>
        <v>0.54092935600741876</v>
      </c>
      <c r="U6" s="10">
        <f t="shared" ca="1" si="6"/>
        <v>0.12508858654348431</v>
      </c>
      <c r="V6" s="10">
        <f t="shared" ca="1" si="6"/>
        <v>0.23894347156471299</v>
      </c>
      <c r="W6" s="10">
        <f t="shared" ca="1" si="6"/>
        <v>0.12131330480499707</v>
      </c>
      <c r="X6" s="10">
        <f t="shared" ca="1" si="6"/>
        <v>-5.879961621731241E-2</v>
      </c>
      <c r="Y6" s="10">
        <f t="shared" ca="1" si="6"/>
        <v>9.8836781425796688E-2</v>
      </c>
      <c r="Z6" s="10">
        <f t="shared" ca="1" si="6"/>
        <v>0.31172121710074074</v>
      </c>
      <c r="AA6" s="10">
        <f t="shared" ca="1" si="6"/>
        <v>0.32410069969533023</v>
      </c>
      <c r="AB6" s="10">
        <f t="shared" ca="1" si="6"/>
        <v>-3.1688084246508805E-2</v>
      </c>
      <c r="AC6" s="10">
        <f t="shared" ca="1" si="6"/>
        <v>0.43655873843132198</v>
      </c>
      <c r="AD6" s="10">
        <f t="shared" ca="1" si="7"/>
        <v>0.41329403700655698</v>
      </c>
      <c r="AE6" s="10">
        <f t="shared" ca="1" si="7"/>
        <v>0.23795401363683</v>
      </c>
      <c r="AF6" s="10">
        <f t="shared" ca="1" si="7"/>
        <v>5.8791128909705483E-2</v>
      </c>
      <c r="AG6" s="10">
        <f t="shared" ca="1" si="7"/>
        <v>0.19396713446999392</v>
      </c>
      <c r="AH6" s="10">
        <f t="shared" ca="1" si="7"/>
        <v>0.66185814207698612</v>
      </c>
      <c r="AI6" s="10">
        <f t="shared" ca="1" si="7"/>
        <v>0.1232286202982439</v>
      </c>
      <c r="AJ6" s="10">
        <f t="shared" ca="1" si="7"/>
        <v>0.51930040565348412</v>
      </c>
      <c r="AK6" s="10">
        <f t="shared" ca="1" si="7"/>
        <v>0.10115365808952535</v>
      </c>
      <c r="AL6" s="10">
        <f t="shared" ca="1" si="7"/>
        <v>0.12365378666694124</v>
      </c>
      <c r="AM6" s="10">
        <f t="shared" ca="1" si="7"/>
        <v>7.9273601526638773E-2</v>
      </c>
      <c r="AN6" s="10"/>
      <c r="AS6" s="25">
        <f t="shared" si="8"/>
        <v>0</v>
      </c>
      <c r="AT6" s="25">
        <f t="shared" si="8"/>
        <v>0</v>
      </c>
      <c r="AU6" s="25">
        <f t="shared" si="8"/>
        <v>0</v>
      </c>
      <c r="AV6" s="25">
        <f t="shared" si="8"/>
        <v>0</v>
      </c>
      <c r="AW6" s="25">
        <f t="shared" si="8"/>
        <v>0</v>
      </c>
      <c r="AX6" s="25">
        <f t="shared" si="8"/>
        <v>0</v>
      </c>
      <c r="AY6" s="25">
        <f t="shared" si="8"/>
        <v>0</v>
      </c>
      <c r="AZ6" s="25">
        <f t="shared" si="8"/>
        <v>0</v>
      </c>
      <c r="BA6" s="25">
        <f t="shared" si="8"/>
        <v>0</v>
      </c>
      <c r="BB6" s="25">
        <f t="shared" si="8"/>
        <v>0</v>
      </c>
      <c r="BC6" s="25">
        <f t="shared" si="8"/>
        <v>0</v>
      </c>
      <c r="BD6" s="11">
        <v>3.836651409538927E-3</v>
      </c>
      <c r="BE6" s="11">
        <v>-7.9671191489232296E-3</v>
      </c>
      <c r="BF6" s="11">
        <v>-3.6012404477314686E-4</v>
      </c>
      <c r="BG6" s="11">
        <v>2.1077763834451702E-3</v>
      </c>
      <c r="BH6" s="11">
        <v>-1.1212721440215345E-2</v>
      </c>
      <c r="BI6" s="11">
        <v>-4.7658086702632163E-3</v>
      </c>
      <c r="BJ6" s="11">
        <v>-5.369145910276707E-4</v>
      </c>
      <c r="BK6" s="11">
        <v>1.5333967964128448E-3</v>
      </c>
      <c r="BL6" s="11">
        <v>-6.877431446584592E-3</v>
      </c>
      <c r="BM6" s="11">
        <v>-1.476301451959583E-2</v>
      </c>
      <c r="BN6" s="11">
        <v>-2.1841663362383024E-3</v>
      </c>
      <c r="BO6" s="11">
        <v>1.1414775729292614E-3</v>
      </c>
      <c r="BP6" s="11">
        <v>-2.6413124438983138E-3</v>
      </c>
      <c r="BQ6" s="11">
        <v>-2.0922522485719575E-2</v>
      </c>
      <c r="BR6" s="11">
        <v>-2.5719049536065963E-4</v>
      </c>
      <c r="BS6" s="11">
        <v>-9.6544609413318216E-4</v>
      </c>
      <c r="BT6" s="11">
        <v>2.1573001437658057E-4</v>
      </c>
      <c r="BU6" s="11">
        <v>7.3286703064205927E-3</v>
      </c>
      <c r="BV6" s="11">
        <v>3.4465601774589238E-3</v>
      </c>
      <c r="BW6" s="11">
        <v>7.9715253782068896E-3</v>
      </c>
      <c r="BX6" s="11">
        <v>2.1156328163280946E-3</v>
      </c>
      <c r="BY6" s="11">
        <v>3.2335424259428702E-3</v>
      </c>
      <c r="BZ6" s="11">
        <v>5.9375113484543274E-3</v>
      </c>
      <c r="CA6" s="11">
        <v>6.8844679246813367E-3</v>
      </c>
      <c r="CB6" s="11">
        <v>6.2901527972947235E-6</v>
      </c>
      <c r="CC6" s="11">
        <v>-4.525736470045727E-4</v>
      </c>
      <c r="CD6" s="11">
        <v>2.0013819342926897E-2</v>
      </c>
      <c r="CE6" s="11">
        <v>2.4184077728123698E-2</v>
      </c>
      <c r="CF6" s="11">
        <v>1.4738446339935374E-2</v>
      </c>
      <c r="CG6" s="11">
        <v>3.0195061342901175E-2</v>
      </c>
      <c r="CH6" s="11">
        <v>1.6934307242314706E-2</v>
      </c>
      <c r="CI6" s="11">
        <v>1.1797654125113466E-2</v>
      </c>
      <c r="CJ6" s="11">
        <v>1.4315471848581396E-2</v>
      </c>
      <c r="CK6" s="11">
        <v>1.077472866483653E-2</v>
      </c>
      <c r="CL6" s="11">
        <v>1.1336116425570086E-2</v>
      </c>
      <c r="CM6" s="11">
        <v>1.0428850244713406E-2</v>
      </c>
      <c r="CN6" s="11">
        <v>5.5290392829860924E-3</v>
      </c>
      <c r="CO6" s="11">
        <v>3.549514181178326E-3</v>
      </c>
      <c r="CP6" s="11">
        <v>1.6789566789978672E-3</v>
      </c>
      <c r="CQ6" s="11">
        <v>2.2919708569613118E-3</v>
      </c>
      <c r="CR6" s="11">
        <v>-8.5657392589918446E-3</v>
      </c>
      <c r="CS6" s="11">
        <v>1.7402424684620499E-4</v>
      </c>
      <c r="CT6" s="11">
        <v>-1.1130825106531295E-2</v>
      </c>
      <c r="CU6" s="11">
        <v>-5.4104037409539174E-3</v>
      </c>
      <c r="CV6" s="11">
        <v>-1.5207193891586868E-2</v>
      </c>
      <c r="CW6" s="11">
        <v>-1.4032634865001059E-2</v>
      </c>
      <c r="CX6" s="11">
        <v>-1.831927472866679E-2</v>
      </c>
      <c r="CY6" s="11">
        <v>-1.0669910189199383E-2</v>
      </c>
      <c r="CZ6" s="11">
        <v>-8.2168172676795326E-3</v>
      </c>
      <c r="DA6" s="11">
        <v>-4.6365898114762993E-3</v>
      </c>
      <c r="DB6" s="11">
        <v>-1.1029017567217747E-2</v>
      </c>
      <c r="DC6" s="11">
        <v>-3.4946265782599406E-3</v>
      </c>
      <c r="DD6" s="11">
        <v>-1.5661556124998754E-2</v>
      </c>
      <c r="DE6" s="11">
        <v>-1.033907753154939E-2</v>
      </c>
      <c r="DF6" s="11">
        <v>-2.6748935072890889E-2</v>
      </c>
      <c r="DG6" s="11">
        <v>-1.55560199576813E-2</v>
      </c>
      <c r="DH6" s="11">
        <v>-8.590837324700562E-3</v>
      </c>
      <c r="DI6" s="11">
        <v>-8.2500979006094877E-3</v>
      </c>
      <c r="DJ6" s="11">
        <v>-1.0533671540034595E-2</v>
      </c>
      <c r="DK6" s="11">
        <v>5.1660725087976367E-4</v>
      </c>
      <c r="DN6" s="15">
        <f t="shared" si="9"/>
        <v>0</v>
      </c>
      <c r="DO6" s="15">
        <f t="shared" si="9"/>
        <v>0.01</v>
      </c>
      <c r="DP6" s="15">
        <f t="shared" si="9"/>
        <v>0</v>
      </c>
      <c r="DQ6" s="15">
        <f t="shared" si="9"/>
        <v>0</v>
      </c>
      <c r="DR6" s="15">
        <f t="shared" si="9"/>
        <v>0</v>
      </c>
      <c r="DS6" s="15">
        <f t="shared" si="9"/>
        <v>0</v>
      </c>
      <c r="DT6" s="15">
        <f t="shared" si="9"/>
        <v>0</v>
      </c>
      <c r="DU6" s="15">
        <f t="shared" si="9"/>
        <v>0</v>
      </c>
      <c r="DV6" s="15">
        <f t="shared" si="9"/>
        <v>0</v>
      </c>
      <c r="DW6" s="15">
        <f t="shared" si="9"/>
        <v>0</v>
      </c>
      <c r="DX6" s="15">
        <f t="shared" si="10"/>
        <v>0</v>
      </c>
      <c r="DY6" s="15">
        <f t="shared" si="10"/>
        <v>0</v>
      </c>
      <c r="DZ6" s="15">
        <f t="shared" si="10"/>
        <v>0</v>
      </c>
      <c r="EA6" s="15">
        <f t="shared" si="10"/>
        <v>0</v>
      </c>
      <c r="EB6" s="15">
        <f t="shared" si="10"/>
        <v>0</v>
      </c>
      <c r="EC6" s="15">
        <f t="shared" si="10"/>
        <v>0</v>
      </c>
      <c r="ED6" s="15">
        <f t="shared" si="10"/>
        <v>0</v>
      </c>
      <c r="EE6" s="15">
        <f t="shared" si="10"/>
        <v>0</v>
      </c>
      <c r="EF6" s="15">
        <f t="shared" si="10"/>
        <v>0</v>
      </c>
      <c r="EG6" s="15">
        <f t="shared" si="10"/>
        <v>0</v>
      </c>
      <c r="EH6" s="15">
        <f t="shared" si="11"/>
        <v>0</v>
      </c>
      <c r="EI6" s="15">
        <f t="shared" si="11"/>
        <v>0</v>
      </c>
      <c r="EJ6" s="15">
        <f t="shared" si="11"/>
        <v>0</v>
      </c>
      <c r="EK6" s="15">
        <f t="shared" si="11"/>
        <v>0</v>
      </c>
      <c r="EL6" s="15">
        <f t="shared" si="11"/>
        <v>0</v>
      </c>
      <c r="EM6" s="15">
        <f t="shared" si="11"/>
        <v>0</v>
      </c>
      <c r="EN6" s="15">
        <f t="shared" si="11"/>
        <v>0</v>
      </c>
      <c r="EO6" s="15">
        <f t="shared" si="11"/>
        <v>0</v>
      </c>
      <c r="EP6" s="15">
        <f t="shared" si="11"/>
        <v>0</v>
      </c>
      <c r="EQ6" s="15">
        <f t="shared" si="11"/>
        <v>0</v>
      </c>
      <c r="EU6" s="4">
        <v>2</v>
      </c>
      <c r="EV6" s="4"/>
    </row>
    <row r="7" spans="1:152" ht="18.600000000000001" customHeight="1" x14ac:dyDescent="0.25">
      <c r="A7" s="31" t="str">
        <f t="shared" si="2"/>
        <v>Australia Corporates</v>
      </c>
      <c r="B7" s="27">
        <f t="shared" si="3"/>
        <v>0</v>
      </c>
      <c r="C7" s="22"/>
      <c r="D7" s="22"/>
      <c r="E7" s="29">
        <f t="shared" ca="1" si="4"/>
        <v>7.5309347264314527E-3</v>
      </c>
      <c r="F7" s="20">
        <v>2.759222E-3</v>
      </c>
      <c r="G7" s="19">
        <f ca="1"/>
        <v>-6.7800310118520946E-5</v>
      </c>
      <c r="H7" s="4"/>
      <c r="I7" s="42" t="s">
        <v>12</v>
      </c>
      <c r="J7" s="10">
        <f t="shared" ca="1" si="5"/>
        <v>0.30755449131302176</v>
      </c>
      <c r="K7" s="10">
        <f t="shared" ca="1" si="5"/>
        <v>0.22027866997642967</v>
      </c>
      <c r="L7" s="10">
        <f t="shared" ca="1" si="5"/>
        <v>1</v>
      </c>
      <c r="M7" s="10">
        <f t="shared" ca="1" si="5"/>
        <v>0.30383648850125405</v>
      </c>
      <c r="N7" s="10">
        <f t="shared" ca="1" si="5"/>
        <v>0.58657103411977607</v>
      </c>
      <c r="O7" s="10">
        <f t="shared" ca="1" si="5"/>
        <v>9.0003599853778246E-2</v>
      </c>
      <c r="P7" s="10">
        <f t="shared" ca="1" si="5"/>
        <v>4.6732650551041055E-3</v>
      </c>
      <c r="Q7" s="10">
        <f t="shared" ca="1" si="5"/>
        <v>0.15372388711529034</v>
      </c>
      <c r="R7" s="10">
        <f t="shared" ca="1" si="5"/>
        <v>0.21240411783507956</v>
      </c>
      <c r="S7" s="10">
        <f t="shared" ca="1" si="5"/>
        <v>0.46717728470940778</v>
      </c>
      <c r="T7" s="10">
        <f t="shared" ca="1" si="6"/>
        <v>0.18895283209106789</v>
      </c>
      <c r="U7" s="10">
        <f t="shared" ca="1" si="6"/>
        <v>0.52987423091591479</v>
      </c>
      <c r="V7" s="10">
        <f t="shared" ca="1" si="6"/>
        <v>0.39561435976167736</v>
      </c>
      <c r="W7" s="10">
        <f t="shared" ca="1" si="6"/>
        <v>0.21098103867674056</v>
      </c>
      <c r="X7" s="10">
        <f t="shared" ca="1" si="6"/>
        <v>0.18743280048057939</v>
      </c>
      <c r="Y7" s="10">
        <f t="shared" ca="1" si="6"/>
        <v>-0.16508055183371317</v>
      </c>
      <c r="Z7" s="10">
        <f t="shared" ca="1" si="6"/>
        <v>5.7562238920887472E-2</v>
      </c>
      <c r="AA7" s="10">
        <f t="shared" ca="1" si="6"/>
        <v>0.28004716027936799</v>
      </c>
      <c r="AB7" s="10">
        <f t="shared" ca="1" si="6"/>
        <v>9.8349713236863784E-2</v>
      </c>
      <c r="AC7" s="10">
        <f t="shared" ca="1" si="6"/>
        <v>0.23861978723314559</v>
      </c>
      <c r="AD7" s="10">
        <f t="shared" ca="1" si="7"/>
        <v>0.2357651659753478</v>
      </c>
      <c r="AE7" s="10">
        <f t="shared" ca="1" si="7"/>
        <v>0.18461201654025264</v>
      </c>
      <c r="AF7" s="10">
        <f t="shared" ca="1" si="7"/>
        <v>0.52249952509635933</v>
      </c>
      <c r="AG7" s="10">
        <f t="shared" ca="1" si="7"/>
        <v>0.95988734843343504</v>
      </c>
      <c r="AH7" s="10">
        <f t="shared" ca="1" si="7"/>
        <v>0.25103460741216577</v>
      </c>
      <c r="AI7" s="10">
        <f t="shared" ca="1" si="7"/>
        <v>0.33600330853769211</v>
      </c>
      <c r="AJ7" s="10">
        <f t="shared" ca="1" si="7"/>
        <v>9.5452274304943976E-2</v>
      </c>
      <c r="AK7" s="10">
        <f t="shared" ca="1" si="7"/>
        <v>0.40037965921840762</v>
      </c>
      <c r="AL7" s="10">
        <f t="shared" ca="1" si="7"/>
        <v>0.45446584660442757</v>
      </c>
      <c r="AM7" s="10">
        <f t="shared" ca="1" si="7"/>
        <v>0.26876230847528787</v>
      </c>
      <c r="AN7" s="10"/>
      <c r="AS7" s="25">
        <f t="shared" si="8"/>
        <v>0</v>
      </c>
      <c r="AT7" s="25">
        <f t="shared" si="8"/>
        <v>0</v>
      </c>
      <c r="AU7" s="25">
        <f t="shared" si="8"/>
        <v>0</v>
      </c>
      <c r="AV7" s="25">
        <f t="shared" si="8"/>
        <v>0</v>
      </c>
      <c r="AW7" s="25">
        <f t="shared" si="8"/>
        <v>0</v>
      </c>
      <c r="AX7" s="25">
        <f t="shared" si="8"/>
        <v>0</v>
      </c>
      <c r="AY7" s="25">
        <f t="shared" si="8"/>
        <v>0</v>
      </c>
      <c r="AZ7" s="25">
        <f t="shared" si="8"/>
        <v>0</v>
      </c>
      <c r="BA7" s="25">
        <f t="shared" si="8"/>
        <v>0</v>
      </c>
      <c r="BB7" s="25">
        <f t="shared" si="8"/>
        <v>0</v>
      </c>
      <c r="BC7" s="25">
        <f t="shared" si="8"/>
        <v>0</v>
      </c>
      <c r="BD7" s="11">
        <v>-4.6002092026679042E-3</v>
      </c>
      <c r="BE7" s="11">
        <v>-8.9814366424534331E-4</v>
      </c>
      <c r="BF7" s="11">
        <v>-2.3439938630920309E-3</v>
      </c>
      <c r="BG7" s="11">
        <v>4.9555233680464994E-4</v>
      </c>
      <c r="BH7" s="11">
        <v>-6.8433282809872154E-3</v>
      </c>
      <c r="BI7" s="11">
        <v>-6.4957437688547559E-3</v>
      </c>
      <c r="BJ7" s="11">
        <v>-1.6484974869804936E-2</v>
      </c>
      <c r="BK7" s="11">
        <v>-2.2307236057726998E-3</v>
      </c>
      <c r="BL7" s="11">
        <v>1.3319982146409171E-3</v>
      </c>
      <c r="BM7" s="11">
        <v>-2.0514334157267777E-3</v>
      </c>
      <c r="BN7" s="11">
        <v>-1.0956777473497215E-2</v>
      </c>
      <c r="BO7" s="11">
        <v>5.2396969372010549E-3</v>
      </c>
      <c r="BP7" s="11">
        <v>-6.2381039556114182E-3</v>
      </c>
      <c r="BQ7" s="11">
        <v>1.2041832160021304E-3</v>
      </c>
      <c r="BR7" s="11">
        <v>-2.6611693519064117E-3</v>
      </c>
      <c r="BS7" s="11">
        <v>-4.7149159620405445E-3</v>
      </c>
      <c r="BT7" s="11">
        <v>-8.7875797662817501E-4</v>
      </c>
      <c r="BU7" s="11">
        <v>1.4241647611301644E-3</v>
      </c>
      <c r="BV7" s="11">
        <v>-8.5648481603961546E-4</v>
      </c>
      <c r="BW7" s="11">
        <v>-6.3635303925890785E-4</v>
      </c>
      <c r="BX7" s="11">
        <v>9.2607908694255503E-3</v>
      </c>
      <c r="BY7" s="11">
        <v>-7.0860559233736353E-3</v>
      </c>
      <c r="BZ7" s="11">
        <v>7.1352650904987769E-3</v>
      </c>
      <c r="CA7" s="11">
        <v>-2.148359617570772E-2</v>
      </c>
      <c r="CB7" s="11">
        <v>8.7718874131725855E-5</v>
      </c>
      <c r="CC7" s="11">
        <v>1.0428652134697458E-3</v>
      </c>
      <c r="CD7" s="11">
        <v>8.2586840195275624E-3</v>
      </c>
      <c r="CE7" s="11">
        <v>1.8998032385746821E-2</v>
      </c>
      <c r="CF7" s="11">
        <v>1.0745521775932243E-2</v>
      </c>
      <c r="CG7" s="11">
        <v>5.8929809414887124E-4</v>
      </c>
      <c r="CH7" s="11">
        <v>6.7682889379128142E-3</v>
      </c>
      <c r="CI7" s="11">
        <v>8.5407459533670682E-4</v>
      </c>
      <c r="CJ7" s="11">
        <v>1.1884899140460092E-2</v>
      </c>
      <c r="CK7" s="11">
        <v>2.6113707286845589E-4</v>
      </c>
      <c r="CL7" s="11">
        <v>4.8434465521651759E-3</v>
      </c>
      <c r="CM7" s="11">
        <v>-1.793081330087265E-3</v>
      </c>
      <c r="CN7" s="11">
        <v>-1.1868251696508514E-3</v>
      </c>
      <c r="CO7" s="11">
        <v>-6.5081637977781881E-4</v>
      </c>
      <c r="CP7" s="11">
        <v>4.9195784983433466E-3</v>
      </c>
      <c r="CQ7" s="11">
        <v>1.4064315366792979E-3</v>
      </c>
      <c r="CR7" s="11">
        <v>5.2546760284162275E-3</v>
      </c>
      <c r="CS7" s="11">
        <v>-2.7752030267929828E-2</v>
      </c>
      <c r="CT7" s="11">
        <v>-4.6134561120029227E-3</v>
      </c>
      <c r="CU7" s="11">
        <v>-1.4077874324003314E-3</v>
      </c>
      <c r="CV7" s="11">
        <v>3.6223726407766943E-3</v>
      </c>
      <c r="CW7" s="11">
        <v>-9.0398146175260097E-3</v>
      </c>
      <c r="CX7" s="11">
        <v>3.2536571875896314E-4</v>
      </c>
      <c r="CY7" s="11">
        <v>-7.8811173429376158E-3</v>
      </c>
      <c r="CZ7" s="11">
        <v>-2.5371662851370047E-4</v>
      </c>
      <c r="DA7" s="11">
        <v>-1.8876858912246774E-3</v>
      </c>
      <c r="DB7" s="11">
        <v>-1.2885257725414601E-3</v>
      </c>
      <c r="DC7" s="11">
        <v>-4.2421361405520219E-3</v>
      </c>
      <c r="DD7" s="11">
        <v>-2.0608720541932968E-2</v>
      </c>
      <c r="DE7" s="11">
        <v>-1.2388085832208073E-2</v>
      </c>
      <c r="DF7" s="11">
        <v>-1.1085282855670453E-2</v>
      </c>
      <c r="DG7" s="11">
        <v>-5.772139461364012E-3</v>
      </c>
      <c r="DH7" s="11">
        <v>-8.4490940743162657E-3</v>
      </c>
      <c r="DI7" s="11">
        <v>-2.4362430582736128E-3</v>
      </c>
      <c r="DJ7" s="11">
        <v>-3.4091799162667691E-3</v>
      </c>
      <c r="DK7" s="11">
        <v>-6.4976081268630637E-4</v>
      </c>
      <c r="DN7" s="15">
        <f t="shared" si="9"/>
        <v>0</v>
      </c>
      <c r="DO7" s="15">
        <f t="shared" si="9"/>
        <v>0</v>
      </c>
      <c r="DP7" s="15">
        <f t="shared" si="9"/>
        <v>0.01</v>
      </c>
      <c r="DQ7" s="15">
        <f t="shared" si="9"/>
        <v>0</v>
      </c>
      <c r="DR7" s="15">
        <f t="shared" si="9"/>
        <v>0</v>
      </c>
      <c r="DS7" s="15">
        <f t="shared" si="9"/>
        <v>0</v>
      </c>
      <c r="DT7" s="15">
        <f t="shared" si="9"/>
        <v>0</v>
      </c>
      <c r="DU7" s="15">
        <f t="shared" si="9"/>
        <v>0</v>
      </c>
      <c r="DV7" s="15">
        <f t="shared" si="9"/>
        <v>0</v>
      </c>
      <c r="DW7" s="15">
        <f t="shared" si="9"/>
        <v>0</v>
      </c>
      <c r="DX7" s="15">
        <f t="shared" si="10"/>
        <v>0</v>
      </c>
      <c r="DY7" s="15">
        <f t="shared" si="10"/>
        <v>0</v>
      </c>
      <c r="DZ7" s="15">
        <f t="shared" si="10"/>
        <v>0</v>
      </c>
      <c r="EA7" s="15">
        <f t="shared" si="10"/>
        <v>0</v>
      </c>
      <c r="EB7" s="15">
        <f t="shared" si="10"/>
        <v>0</v>
      </c>
      <c r="EC7" s="15">
        <f t="shared" si="10"/>
        <v>0</v>
      </c>
      <c r="ED7" s="15">
        <f t="shared" si="10"/>
        <v>0</v>
      </c>
      <c r="EE7" s="15">
        <f t="shared" si="10"/>
        <v>0</v>
      </c>
      <c r="EF7" s="15">
        <f t="shared" si="10"/>
        <v>0</v>
      </c>
      <c r="EG7" s="15">
        <f t="shared" si="10"/>
        <v>0</v>
      </c>
      <c r="EH7" s="15">
        <f t="shared" si="11"/>
        <v>0</v>
      </c>
      <c r="EI7" s="15">
        <f t="shared" si="11"/>
        <v>0</v>
      </c>
      <c r="EJ7" s="15">
        <f t="shared" si="11"/>
        <v>0</v>
      </c>
      <c r="EK7" s="15">
        <f t="shared" si="11"/>
        <v>0</v>
      </c>
      <c r="EL7" s="15">
        <f t="shared" si="11"/>
        <v>0</v>
      </c>
      <c r="EM7" s="15">
        <f t="shared" si="11"/>
        <v>0</v>
      </c>
      <c r="EN7" s="15">
        <f t="shared" si="11"/>
        <v>0</v>
      </c>
      <c r="EO7" s="15">
        <f t="shared" si="11"/>
        <v>0</v>
      </c>
      <c r="EP7" s="15">
        <f t="shared" si="11"/>
        <v>0</v>
      </c>
      <c r="EQ7" s="15">
        <f t="shared" si="11"/>
        <v>0</v>
      </c>
      <c r="EU7" s="4">
        <v>3</v>
      </c>
      <c r="EV7" s="4"/>
    </row>
    <row r="8" spans="1:152" ht="18.600000000000001" customHeight="1" x14ac:dyDescent="0.25">
      <c r="A8" s="31" t="str">
        <f t="shared" si="2"/>
        <v>Hong Kong Corporates</v>
      </c>
      <c r="B8" s="27">
        <f t="shared" si="3"/>
        <v>0</v>
      </c>
      <c r="C8" s="22"/>
      <c r="D8" s="22"/>
      <c r="E8" s="29">
        <f t="shared" ca="1" si="4"/>
        <v>1.0363649325365678E-2</v>
      </c>
      <c r="F8" s="20">
        <v>4.0371670000000004E-3</v>
      </c>
      <c r="G8" s="19">
        <f ca="1"/>
        <v>-9.2699218161448882E-5</v>
      </c>
      <c r="H8" s="4"/>
      <c r="I8" s="42" t="s">
        <v>19</v>
      </c>
      <c r="J8" s="10">
        <f t="shared" ca="1" si="5"/>
        <v>0.32214678620272491</v>
      </c>
      <c r="K8" s="10">
        <f t="shared" ca="1" si="5"/>
        <v>0.75202100828868734</v>
      </c>
      <c r="L8" s="10">
        <f t="shared" ca="1" si="5"/>
        <v>0.30383648850125405</v>
      </c>
      <c r="M8" s="10">
        <f t="shared" ca="1" si="5"/>
        <v>1</v>
      </c>
      <c r="N8" s="10">
        <f t="shared" ca="1" si="5"/>
        <v>-7.5689509712966563E-2</v>
      </c>
      <c r="O8" s="10">
        <f t="shared" ca="1" si="5"/>
        <v>0.38422099051129921</v>
      </c>
      <c r="P8" s="10">
        <f t="shared" ca="1" si="5"/>
        <v>0.25778316529512807</v>
      </c>
      <c r="Q8" s="10">
        <f t="shared" ca="1" si="5"/>
        <v>0.52840931553354675</v>
      </c>
      <c r="R8" s="10">
        <f t="shared" ca="1" si="5"/>
        <v>0.39520853568596598</v>
      </c>
      <c r="S8" s="10">
        <f t="shared" ca="1" si="5"/>
        <v>0.33534820941692978</v>
      </c>
      <c r="T8" s="10">
        <f t="shared" ca="1" si="6"/>
        <v>0.30104788259161686</v>
      </c>
      <c r="U8" s="10">
        <f t="shared" ca="1" si="6"/>
        <v>0.20060531932851042</v>
      </c>
      <c r="V8" s="10">
        <f t="shared" ca="1" si="6"/>
        <v>0.34105476011313213</v>
      </c>
      <c r="W8" s="10">
        <f t="shared" ca="1" si="6"/>
        <v>0.21437323710802003</v>
      </c>
      <c r="X8" s="10">
        <f t="shared" ca="1" si="6"/>
        <v>-4.0672086606474277E-2</v>
      </c>
      <c r="Y8" s="10">
        <f t="shared" ca="1" si="6"/>
        <v>-0.20181427205030467</v>
      </c>
      <c r="Z8" s="10">
        <f t="shared" ca="1" si="6"/>
        <v>0.33696120216613717</v>
      </c>
      <c r="AA8" s="10">
        <f t="shared" ca="1" si="6"/>
        <v>0.30985356868194092</v>
      </c>
      <c r="AB8" s="10">
        <f t="shared" ca="1" si="6"/>
        <v>9.2337903678275116E-2</v>
      </c>
      <c r="AC8" s="10">
        <f t="shared" ca="1" si="6"/>
        <v>0.45387415701638206</v>
      </c>
      <c r="AD8" s="10">
        <f t="shared" ca="1" si="7"/>
        <v>0.4328723525817309</v>
      </c>
      <c r="AE8" s="10">
        <f t="shared" ca="1" si="7"/>
        <v>0.1171055209482763</v>
      </c>
      <c r="AF8" s="10">
        <f t="shared" ca="1" si="7"/>
        <v>0.12784961906082551</v>
      </c>
      <c r="AG8" s="10">
        <f t="shared" ca="1" si="7"/>
        <v>0.31996129868032414</v>
      </c>
      <c r="AH8" s="10">
        <f t="shared" ca="1" si="7"/>
        <v>0.48852488226542529</v>
      </c>
      <c r="AI8" s="10">
        <f t="shared" ca="1" si="7"/>
        <v>0.32044511316468677</v>
      </c>
      <c r="AJ8" s="10">
        <f t="shared" ca="1" si="7"/>
        <v>0.25853897005840187</v>
      </c>
      <c r="AK8" s="10">
        <f t="shared" ca="1" si="7"/>
        <v>0.14948538222885441</v>
      </c>
      <c r="AL8" s="10">
        <f t="shared" ca="1" si="7"/>
        <v>8.9916458044392411E-2</v>
      </c>
      <c r="AM8" s="10">
        <f t="shared" ca="1" si="7"/>
        <v>-0.10891995761790096</v>
      </c>
      <c r="AN8" s="10"/>
      <c r="AS8" s="25">
        <f t="shared" si="8"/>
        <v>0</v>
      </c>
      <c r="AT8" s="25">
        <f t="shared" si="8"/>
        <v>0</v>
      </c>
      <c r="AU8" s="25">
        <f t="shared" si="8"/>
        <v>0</v>
      </c>
      <c r="AV8" s="25">
        <f t="shared" si="8"/>
        <v>0</v>
      </c>
      <c r="AW8" s="25">
        <f t="shared" si="8"/>
        <v>0</v>
      </c>
      <c r="AX8" s="25">
        <f t="shared" si="8"/>
        <v>0</v>
      </c>
      <c r="AY8" s="25">
        <f t="shared" si="8"/>
        <v>0</v>
      </c>
      <c r="AZ8" s="25">
        <f t="shared" si="8"/>
        <v>0</v>
      </c>
      <c r="BA8" s="25">
        <f t="shared" si="8"/>
        <v>0</v>
      </c>
      <c r="BB8" s="25">
        <f t="shared" si="8"/>
        <v>0</v>
      </c>
      <c r="BC8" s="25">
        <f t="shared" si="8"/>
        <v>0</v>
      </c>
      <c r="BD8" s="11">
        <v>-4.5965431320933448E-3</v>
      </c>
      <c r="BE8" s="11">
        <v>-1.15374558033986E-2</v>
      </c>
      <c r="BF8" s="11">
        <v>-3.7393481059733169E-3</v>
      </c>
      <c r="BG8" s="11">
        <v>1.6115091627676215E-2</v>
      </c>
      <c r="BH8" s="11">
        <v>-1.1016921970265603E-2</v>
      </c>
      <c r="BI8" s="11">
        <v>-5.537139488196674E-3</v>
      </c>
      <c r="BJ8" s="11">
        <v>1.3645622365522581E-2</v>
      </c>
      <c r="BK8" s="11">
        <v>-4.1621606522181942E-3</v>
      </c>
      <c r="BL8" s="11">
        <v>-7.648328177344621E-3</v>
      </c>
      <c r="BM8" s="11">
        <v>-1.1814811356231192E-2</v>
      </c>
      <c r="BN8" s="11">
        <v>-5.1080127608382764E-4</v>
      </c>
      <c r="BO8" s="11">
        <v>-8.1509330592676177E-3</v>
      </c>
      <c r="BP8" s="11">
        <v>5.4509587612479038E-3</v>
      </c>
      <c r="BQ8" s="11">
        <v>-2.2017963567059207E-2</v>
      </c>
      <c r="BR8" s="11">
        <v>-1.3479800081116156E-2</v>
      </c>
      <c r="BS8" s="11">
        <v>1.8511146126773959E-3</v>
      </c>
      <c r="BT8" s="11">
        <v>-7.2425905999810025E-3</v>
      </c>
      <c r="BU8" s="11">
        <v>7.1138504459875573E-3</v>
      </c>
      <c r="BV8" s="11">
        <v>6.7191838771403223E-3</v>
      </c>
      <c r="BW8" s="11">
        <v>5.312975137025111E-3</v>
      </c>
      <c r="BX8" s="11">
        <v>5.489763967657213E-3</v>
      </c>
      <c r="BY8" s="11">
        <v>3.948871030903911E-3</v>
      </c>
      <c r="BZ8" s="11">
        <v>7.9349322578676773E-3</v>
      </c>
      <c r="CA8" s="11">
        <v>1.3267967629557731E-3</v>
      </c>
      <c r="CB8" s="11">
        <v>6.4413389447981473E-4</v>
      </c>
      <c r="CC8" s="11">
        <v>-1.2941198237776952E-3</v>
      </c>
      <c r="CD8" s="11">
        <v>1.0969500917555663E-2</v>
      </c>
      <c r="CE8" s="11">
        <v>3.7207015243402752E-2</v>
      </c>
      <c r="CF8" s="11">
        <v>5.8489921555386903E-3</v>
      </c>
      <c r="CG8" s="11">
        <v>2.8182747883177317E-2</v>
      </c>
      <c r="CH8" s="11">
        <v>1.4695138864008195E-2</v>
      </c>
      <c r="CI8" s="11">
        <v>2.3926201764282951E-2</v>
      </c>
      <c r="CJ8" s="11">
        <v>4.7071991113640577E-2</v>
      </c>
      <c r="CK8" s="11">
        <v>2.0932975090115269E-2</v>
      </c>
      <c r="CL8" s="11">
        <v>1.1781170635666749E-2</v>
      </c>
      <c r="CM8" s="11">
        <v>6.4145726929656366E-3</v>
      </c>
      <c r="CN8" s="11">
        <v>4.3537451502380087E-3</v>
      </c>
      <c r="CO8" s="11">
        <v>6.4782860543575183E-3</v>
      </c>
      <c r="CP8" s="11">
        <v>1.2411803821979595E-2</v>
      </c>
      <c r="CQ8" s="11">
        <v>3.349501715750991E-3</v>
      </c>
      <c r="CR8" s="11">
        <v>-1.4781653562515928E-2</v>
      </c>
      <c r="CS8" s="11">
        <v>-3.4771655346056418E-3</v>
      </c>
      <c r="CT8" s="11">
        <v>-5.0398895877521444E-3</v>
      </c>
      <c r="CU8" s="11">
        <v>-3.1158453610360404E-3</v>
      </c>
      <c r="CV8" s="11">
        <v>-4.7894012545557363E-3</v>
      </c>
      <c r="CW8" s="11">
        <v>-1.1963556343001835E-2</v>
      </c>
      <c r="CX8" s="11">
        <v>-1.6273077887369758E-2</v>
      </c>
      <c r="CY8" s="11">
        <v>-1.3623812715413908E-2</v>
      </c>
      <c r="CZ8" s="11">
        <v>-9.4144035184168251E-3</v>
      </c>
      <c r="DA8" s="11">
        <v>-7.3700997716156236E-3</v>
      </c>
      <c r="DB8" s="11">
        <v>-5.6755156225400949E-3</v>
      </c>
      <c r="DC8" s="11">
        <v>-8.6178704530477379E-3</v>
      </c>
      <c r="DD8" s="11">
        <v>-1.4876829543304382E-2</v>
      </c>
      <c r="DE8" s="11">
        <v>-1.5172193025687397E-2</v>
      </c>
      <c r="DF8" s="11">
        <v>-3.0750368481076817E-2</v>
      </c>
      <c r="DG8" s="11">
        <v>8.3911562328076172E-4</v>
      </c>
      <c r="DH8" s="11">
        <v>-2.748101760763344E-5</v>
      </c>
      <c r="DI8" s="11">
        <v>-1.4399002556287899E-3</v>
      </c>
      <c r="DJ8" s="11">
        <v>-2.7743020608942293E-2</v>
      </c>
      <c r="DK8" s="11">
        <v>2.4467926878293245E-3</v>
      </c>
      <c r="DN8" s="15">
        <f t="shared" si="9"/>
        <v>0</v>
      </c>
      <c r="DO8" s="15">
        <f t="shared" si="9"/>
        <v>0</v>
      </c>
      <c r="DP8" s="15">
        <f t="shared" si="9"/>
        <v>0</v>
      </c>
      <c r="DQ8" s="15">
        <f t="shared" si="9"/>
        <v>0.01</v>
      </c>
      <c r="DR8" s="15">
        <f t="shared" si="9"/>
        <v>0</v>
      </c>
      <c r="DS8" s="15">
        <f t="shared" si="9"/>
        <v>0</v>
      </c>
      <c r="DT8" s="15">
        <f t="shared" si="9"/>
        <v>0</v>
      </c>
      <c r="DU8" s="15">
        <f t="shared" si="9"/>
        <v>0</v>
      </c>
      <c r="DV8" s="15">
        <f t="shared" si="9"/>
        <v>0</v>
      </c>
      <c r="DW8" s="15">
        <f t="shared" si="9"/>
        <v>0</v>
      </c>
      <c r="DX8" s="15">
        <f t="shared" si="10"/>
        <v>0</v>
      </c>
      <c r="DY8" s="15">
        <f t="shared" si="10"/>
        <v>0</v>
      </c>
      <c r="DZ8" s="15">
        <f t="shared" si="10"/>
        <v>0</v>
      </c>
      <c r="EA8" s="15">
        <f t="shared" si="10"/>
        <v>0</v>
      </c>
      <c r="EB8" s="15">
        <f t="shared" si="10"/>
        <v>0</v>
      </c>
      <c r="EC8" s="15">
        <f t="shared" si="10"/>
        <v>0</v>
      </c>
      <c r="ED8" s="15">
        <f t="shared" si="10"/>
        <v>0</v>
      </c>
      <c r="EE8" s="15">
        <f t="shared" si="10"/>
        <v>0</v>
      </c>
      <c r="EF8" s="15">
        <f t="shared" si="10"/>
        <v>0</v>
      </c>
      <c r="EG8" s="15">
        <f t="shared" si="10"/>
        <v>0</v>
      </c>
      <c r="EH8" s="15">
        <f t="shared" si="11"/>
        <v>0</v>
      </c>
      <c r="EI8" s="15">
        <f t="shared" si="11"/>
        <v>0</v>
      </c>
      <c r="EJ8" s="15">
        <f t="shared" si="11"/>
        <v>0</v>
      </c>
      <c r="EK8" s="15">
        <f t="shared" si="11"/>
        <v>0</v>
      </c>
      <c r="EL8" s="15">
        <f t="shared" si="11"/>
        <v>0</v>
      </c>
      <c r="EM8" s="15">
        <f t="shared" si="11"/>
        <v>0</v>
      </c>
      <c r="EN8" s="15">
        <f t="shared" si="11"/>
        <v>0</v>
      </c>
      <c r="EO8" s="15">
        <f t="shared" si="11"/>
        <v>0</v>
      </c>
      <c r="EP8" s="15">
        <f t="shared" si="11"/>
        <v>0</v>
      </c>
      <c r="EQ8" s="15">
        <f t="shared" si="11"/>
        <v>0</v>
      </c>
      <c r="EU8" s="4">
        <v>4</v>
      </c>
      <c r="EV8" s="4"/>
    </row>
    <row r="9" spans="1:152" ht="18.600000000000001" customHeight="1" x14ac:dyDescent="0.25">
      <c r="A9" s="31" t="str">
        <f t="shared" si="2"/>
        <v>Canada Corporates</v>
      </c>
      <c r="B9" s="27">
        <f t="shared" si="3"/>
        <v>0</v>
      </c>
      <c r="C9" s="22"/>
      <c r="D9" s="22"/>
      <c r="E9" s="29">
        <f t="shared" ca="1" si="4"/>
        <v>1.985095745444309E-2</v>
      </c>
      <c r="F9" s="20">
        <v>3.4332389999999998E-3</v>
      </c>
      <c r="G9" s="19">
        <f ca="1"/>
        <v>5.2882979704273192E-5</v>
      </c>
      <c r="H9" s="4"/>
      <c r="I9" s="42" t="s">
        <v>5</v>
      </c>
      <c r="J9" s="10">
        <f t="shared" ca="1" si="5"/>
        <v>0.18491205701087648</v>
      </c>
      <c r="K9" s="10">
        <f t="shared" ca="1" si="5"/>
        <v>-0.17883388631185257</v>
      </c>
      <c r="L9" s="10">
        <f t="shared" ca="1" si="5"/>
        <v>0.58657103411977607</v>
      </c>
      <c r="M9" s="10">
        <f t="shared" ca="1" si="5"/>
        <v>-7.5689509712966563E-2</v>
      </c>
      <c r="N9" s="10">
        <f t="shared" ca="1" si="5"/>
        <v>1.0000000000000002</v>
      </c>
      <c r="O9" s="10">
        <f t="shared" ca="1" si="5"/>
        <v>-0.16195658916189842</v>
      </c>
      <c r="P9" s="10">
        <f t="shared" ca="1" si="5"/>
        <v>-0.14382778135381441</v>
      </c>
      <c r="Q9" s="10">
        <f t="shared" ca="1" si="5"/>
        <v>-0.15444726597052344</v>
      </c>
      <c r="R9" s="10">
        <f t="shared" ca="1" si="5"/>
        <v>-1.1661574967104084E-2</v>
      </c>
      <c r="S9" s="10">
        <f t="shared" ca="1" si="5"/>
        <v>0.48328858538609254</v>
      </c>
      <c r="T9" s="10">
        <f t="shared" ca="1" si="6"/>
        <v>0.37017336803812967</v>
      </c>
      <c r="U9" s="10">
        <f t="shared" ca="1" si="6"/>
        <v>0.67174865037795051</v>
      </c>
      <c r="V9" s="10">
        <f t="shared" ca="1" si="6"/>
        <v>0.40794769903607625</v>
      </c>
      <c r="W9" s="10">
        <f t="shared" ca="1" si="6"/>
        <v>7.0510335654152351E-2</v>
      </c>
      <c r="X9" s="10">
        <f t="shared" ca="1" si="6"/>
        <v>0.43851901790779246</v>
      </c>
      <c r="Y9" s="10">
        <f t="shared" ca="1" si="6"/>
        <v>0.24477762080203025</v>
      </c>
      <c r="Z9" s="10">
        <f t="shared" ca="1" si="6"/>
        <v>8.5963831625686951E-2</v>
      </c>
      <c r="AA9" s="10">
        <f t="shared" ca="1" si="6"/>
        <v>-4.7470402122313779E-2</v>
      </c>
      <c r="AB9" s="10">
        <f t="shared" ca="1" si="6"/>
        <v>0.10490645973938817</v>
      </c>
      <c r="AC9" s="10">
        <f t="shared" ca="1" si="6"/>
        <v>-3.9932189854990953E-2</v>
      </c>
      <c r="AD9" s="10">
        <f t="shared" ca="1" si="7"/>
        <v>-0.21286324614100907</v>
      </c>
      <c r="AE9" s="10">
        <f t="shared" ca="1" si="7"/>
        <v>0.16804827947082338</v>
      </c>
      <c r="AF9" s="10">
        <f t="shared" ca="1" si="7"/>
        <v>0.91924383322976166</v>
      </c>
      <c r="AG9" s="10">
        <f t="shared" ca="1" si="7"/>
        <v>0.6044160742582747</v>
      </c>
      <c r="AH9" s="10">
        <f t="shared" ca="1" si="7"/>
        <v>-0.18626021742034449</v>
      </c>
      <c r="AI9" s="10">
        <f t="shared" ca="1" si="7"/>
        <v>0.11699848088432174</v>
      </c>
      <c r="AJ9" s="10">
        <f t="shared" ca="1" si="7"/>
        <v>0.28137847502460672</v>
      </c>
      <c r="AK9" s="10">
        <f t="shared" ca="1" si="7"/>
        <v>0.82200606652054875</v>
      </c>
      <c r="AL9" s="10">
        <f t="shared" ca="1" si="7"/>
        <v>0.85791339304264702</v>
      </c>
      <c r="AM9" s="10">
        <f t="shared" ca="1" si="7"/>
        <v>0.54762695966995423</v>
      </c>
      <c r="AN9" s="10"/>
      <c r="AS9" s="25">
        <f t="shared" si="8"/>
        <v>0</v>
      </c>
      <c r="AT9" s="25">
        <f t="shared" si="8"/>
        <v>0</v>
      </c>
      <c r="AU9" s="25">
        <f t="shared" si="8"/>
        <v>0</v>
      </c>
      <c r="AV9" s="25">
        <f t="shared" si="8"/>
        <v>0</v>
      </c>
      <c r="AW9" s="25">
        <f t="shared" si="8"/>
        <v>0</v>
      </c>
      <c r="AX9" s="25">
        <f t="shared" si="8"/>
        <v>0</v>
      </c>
      <c r="AY9" s="25">
        <f t="shared" si="8"/>
        <v>0</v>
      </c>
      <c r="AZ9" s="25">
        <f t="shared" si="8"/>
        <v>0</v>
      </c>
      <c r="BA9" s="25">
        <f t="shared" si="8"/>
        <v>0</v>
      </c>
      <c r="BB9" s="25">
        <f t="shared" si="8"/>
        <v>0</v>
      </c>
      <c r="BC9" s="25">
        <f t="shared" si="8"/>
        <v>0</v>
      </c>
      <c r="BD9" s="11">
        <v>-4.6197456162174744E-3</v>
      </c>
      <c r="BE9" s="11">
        <v>-3.3800706888043042E-4</v>
      </c>
      <c r="BF9" s="11">
        <v>-3.0037094892398919E-3</v>
      </c>
      <c r="BG9" s="11">
        <v>-2.2048000399170764E-3</v>
      </c>
      <c r="BH9" s="11">
        <v>-5.1374090893464563E-3</v>
      </c>
      <c r="BI9" s="11">
        <v>9.4377681942758862E-4</v>
      </c>
      <c r="BJ9" s="11">
        <v>-3.555507662885371E-3</v>
      </c>
      <c r="BK9" s="11">
        <v>3.6773873488424869E-3</v>
      </c>
      <c r="BL9" s="11">
        <v>-1.403323412957902E-3</v>
      </c>
      <c r="BM9" s="11">
        <v>-2.4616241193333166E-2</v>
      </c>
      <c r="BN9" s="11">
        <v>-3.4577205196300032E-3</v>
      </c>
      <c r="BO9" s="11">
        <v>3.3056350448505967E-3</v>
      </c>
      <c r="BP9" s="11">
        <v>-1.021990917903981E-2</v>
      </c>
      <c r="BQ9" s="11">
        <v>2.6724525490462447E-4</v>
      </c>
      <c r="BR9" s="11">
        <v>5.3597516286751912E-4</v>
      </c>
      <c r="BS9" s="11">
        <v>3.5069132494414124E-3</v>
      </c>
      <c r="BT9" s="11">
        <v>1.9264382099875021E-3</v>
      </c>
      <c r="BU9" s="11">
        <v>4.7417197186891968E-3</v>
      </c>
      <c r="BV9" s="11">
        <v>2.2464239297954602E-3</v>
      </c>
      <c r="BW9" s="11">
        <v>-1.4694471205208837E-3</v>
      </c>
      <c r="BX9" s="11">
        <v>4.4301132935578025E-3</v>
      </c>
      <c r="BY9" s="11">
        <v>1.6704171183983263E-3</v>
      </c>
      <c r="BZ9" s="11">
        <v>2.5178383530186643E-3</v>
      </c>
      <c r="CA9" s="11">
        <v>-1.0636253065619106E-2</v>
      </c>
      <c r="CB9" s="11">
        <v>-5.25115498807327E-3</v>
      </c>
      <c r="CC9" s="11">
        <v>2.9641335251253675E-3</v>
      </c>
      <c r="CD9" s="11">
        <v>3.160657793454047E-2</v>
      </c>
      <c r="CE9" s="11">
        <v>4.713713204098946E-2</v>
      </c>
      <c r="CF9" s="11">
        <v>2.9589630190707705E-2</v>
      </c>
      <c r="CG9" s="11">
        <v>2.1075802614133998E-2</v>
      </c>
      <c r="CH9" s="11">
        <v>1.5318840926861865E-2</v>
      </c>
      <c r="CI9" s="11">
        <v>1.018757099520462E-2</v>
      </c>
      <c r="CJ9" s="11">
        <v>5.721073282782152E-3</v>
      </c>
      <c r="CK9" s="11">
        <v>9.1181538836475617E-3</v>
      </c>
      <c r="CL9" s="11">
        <v>-3.5929802689105284E-4</v>
      </c>
      <c r="CM9" s="11">
        <v>3.5368362705545664E-3</v>
      </c>
      <c r="CN9" s="11">
        <v>-1.2225602451025885E-3</v>
      </c>
      <c r="CO9" s="11">
        <v>-3.3303984471784176E-3</v>
      </c>
      <c r="CP9" s="11">
        <v>-1.0474042362513925E-2</v>
      </c>
      <c r="CQ9" s="11">
        <v>-1.0472392035448475E-2</v>
      </c>
      <c r="CR9" s="11">
        <v>-1.3110195544980052E-2</v>
      </c>
      <c r="CS9" s="11">
        <v>-0.1014807694986557</v>
      </c>
      <c r="CT9" s="11">
        <v>-1.1015293705253781E-2</v>
      </c>
      <c r="CU9" s="11">
        <v>-1.0840402178920794E-2</v>
      </c>
      <c r="CV9" s="11">
        <v>-3.9818442514406582E-3</v>
      </c>
      <c r="CW9" s="11">
        <v>-1.0159182367989406E-2</v>
      </c>
      <c r="CX9" s="11">
        <v>-4.9139018249494404E-3</v>
      </c>
      <c r="CY9" s="11">
        <v>-9.8426581994635054E-3</v>
      </c>
      <c r="CZ9" s="11">
        <v>-3.3547007010805707E-3</v>
      </c>
      <c r="DA9" s="11">
        <v>-4.686087619018009E-3</v>
      </c>
      <c r="DB9" s="11">
        <v>-9.0954553107602809E-3</v>
      </c>
      <c r="DC9" s="11">
        <v>-1.0357640880541585E-2</v>
      </c>
      <c r="DD9" s="11">
        <v>-5.8565390960867436E-3</v>
      </c>
      <c r="DE9" s="11">
        <v>-6.84776594816916E-3</v>
      </c>
      <c r="DF9" s="11">
        <v>7.3783697568603479E-3</v>
      </c>
      <c r="DG9" s="11">
        <v>-3.3332152051542829E-3</v>
      </c>
      <c r="DH9" s="11">
        <v>-2.3777291768761755E-3</v>
      </c>
      <c r="DI9" s="11">
        <v>-1.2008097568631082E-2</v>
      </c>
      <c r="DJ9" s="11">
        <v>-4.3493540845526146E-3</v>
      </c>
      <c r="DK9" s="11">
        <v>3.1840768689979093E-3</v>
      </c>
      <c r="DN9" s="15">
        <f t="shared" si="9"/>
        <v>0</v>
      </c>
      <c r="DO9" s="15">
        <f t="shared" si="9"/>
        <v>0</v>
      </c>
      <c r="DP9" s="15">
        <f t="shared" si="9"/>
        <v>0</v>
      </c>
      <c r="DQ9" s="15">
        <f t="shared" si="9"/>
        <v>0</v>
      </c>
      <c r="DR9" s="15">
        <f t="shared" si="9"/>
        <v>0.01</v>
      </c>
      <c r="DS9" s="15">
        <f t="shared" si="9"/>
        <v>0</v>
      </c>
      <c r="DT9" s="15">
        <f t="shared" si="9"/>
        <v>0</v>
      </c>
      <c r="DU9" s="15">
        <f t="shared" si="9"/>
        <v>0</v>
      </c>
      <c r="DV9" s="15">
        <f t="shared" si="9"/>
        <v>0</v>
      </c>
      <c r="DW9" s="15">
        <f t="shared" si="9"/>
        <v>0</v>
      </c>
      <c r="DX9" s="15">
        <f t="shared" si="10"/>
        <v>0</v>
      </c>
      <c r="DY9" s="15">
        <f t="shared" si="10"/>
        <v>0</v>
      </c>
      <c r="DZ9" s="15">
        <f t="shared" si="10"/>
        <v>0</v>
      </c>
      <c r="EA9" s="15">
        <f t="shared" si="10"/>
        <v>0</v>
      </c>
      <c r="EB9" s="15">
        <f t="shared" si="10"/>
        <v>0</v>
      </c>
      <c r="EC9" s="15">
        <f t="shared" si="10"/>
        <v>0</v>
      </c>
      <c r="ED9" s="15">
        <f t="shared" si="10"/>
        <v>0</v>
      </c>
      <c r="EE9" s="15">
        <f t="shared" si="10"/>
        <v>0</v>
      </c>
      <c r="EF9" s="15">
        <f t="shared" si="10"/>
        <v>0</v>
      </c>
      <c r="EG9" s="15">
        <f t="shared" si="10"/>
        <v>0</v>
      </c>
      <c r="EH9" s="15">
        <f t="shared" si="11"/>
        <v>0</v>
      </c>
      <c r="EI9" s="15">
        <f t="shared" si="11"/>
        <v>0</v>
      </c>
      <c r="EJ9" s="15">
        <f t="shared" si="11"/>
        <v>0</v>
      </c>
      <c r="EK9" s="15">
        <f t="shared" si="11"/>
        <v>0</v>
      </c>
      <c r="EL9" s="15">
        <f t="shared" si="11"/>
        <v>0</v>
      </c>
      <c r="EM9" s="15">
        <f t="shared" si="11"/>
        <v>0</v>
      </c>
      <c r="EN9" s="15">
        <f t="shared" si="11"/>
        <v>0</v>
      </c>
      <c r="EO9" s="15">
        <f t="shared" si="11"/>
        <v>0</v>
      </c>
      <c r="EP9" s="15">
        <f t="shared" si="11"/>
        <v>0</v>
      </c>
      <c r="EQ9" s="15">
        <f t="shared" si="11"/>
        <v>0</v>
      </c>
      <c r="EU9" s="4">
        <v>5</v>
      </c>
      <c r="EV9" s="4"/>
    </row>
    <row r="10" spans="1:152" ht="18.600000000000001" customHeight="1" x14ac:dyDescent="0.25">
      <c r="A10" s="31" t="str">
        <f t="shared" si="2"/>
        <v>Mexico Corporates</v>
      </c>
      <c r="B10" s="27">
        <f t="shared" si="3"/>
        <v>0</v>
      </c>
      <c r="C10" s="22"/>
      <c r="D10" s="22"/>
      <c r="E10" s="29">
        <f t="shared" ca="1" si="4"/>
        <v>1.8596185827108088E-2</v>
      </c>
      <c r="F10" s="20">
        <v>4.9780689999999999E-3</v>
      </c>
      <c r="G10" s="19">
        <f ca="1"/>
        <v>-1.0609082146059191E-4</v>
      </c>
      <c r="H10" s="4"/>
      <c r="I10" s="42" t="s">
        <v>33</v>
      </c>
      <c r="J10" s="10">
        <f t="shared" ca="1" si="5"/>
        <v>0.22434608469631465</v>
      </c>
      <c r="K10" s="10">
        <f t="shared" ca="1" si="5"/>
        <v>0.44145027670451736</v>
      </c>
      <c r="L10" s="10">
        <f t="shared" ca="1" si="5"/>
        <v>9.0003599853778246E-2</v>
      </c>
      <c r="M10" s="10">
        <f t="shared" ca="1" si="5"/>
        <v>0.38422099051129921</v>
      </c>
      <c r="N10" s="10">
        <f t="shared" ca="1" si="5"/>
        <v>-0.16195658916189842</v>
      </c>
      <c r="O10" s="10">
        <f t="shared" ca="1" si="5"/>
        <v>0.99999999999999989</v>
      </c>
      <c r="P10" s="10">
        <f t="shared" ca="1" si="5"/>
        <v>0.20064299881119227</v>
      </c>
      <c r="Q10" s="10">
        <f t="shared" ca="1" si="5"/>
        <v>0.61630270026603506</v>
      </c>
      <c r="R10" s="10">
        <f t="shared" ca="1" si="5"/>
        <v>0.39635696414474236</v>
      </c>
      <c r="S10" s="10">
        <f t="shared" ca="1" si="5"/>
        <v>0.5667575467332383</v>
      </c>
      <c r="T10" s="10">
        <f t="shared" ca="1" si="6"/>
        <v>0.24188710481210327</v>
      </c>
      <c r="U10" s="10">
        <f t="shared" ca="1" si="6"/>
        <v>6.2954459604799826E-2</v>
      </c>
      <c r="V10" s="10">
        <f t="shared" ca="1" si="6"/>
        <v>8.9970575840368258E-2</v>
      </c>
      <c r="W10" s="10">
        <f t="shared" ca="1" si="6"/>
        <v>0.74588881564441945</v>
      </c>
      <c r="X10" s="10">
        <f t="shared" ca="1" si="6"/>
        <v>-0.11950865953454999</v>
      </c>
      <c r="Y10" s="10">
        <f t="shared" ca="1" si="6"/>
        <v>-0.1767633175248301</v>
      </c>
      <c r="Z10" s="10">
        <f t="shared" ca="1" si="6"/>
        <v>0.32075648487842728</v>
      </c>
      <c r="AA10" s="10">
        <f t="shared" ca="1" si="6"/>
        <v>0.82690154315122288</v>
      </c>
      <c r="AB10" s="10">
        <f t="shared" ca="1" si="6"/>
        <v>1.6552837225954079E-2</v>
      </c>
      <c r="AC10" s="10">
        <f t="shared" ca="1" si="6"/>
        <v>0.66539456745822778</v>
      </c>
      <c r="AD10" s="10">
        <f t="shared" ca="1" si="7"/>
        <v>0.2601577775883574</v>
      </c>
      <c r="AE10" s="10">
        <f t="shared" ca="1" si="7"/>
        <v>0.21497888688104028</v>
      </c>
      <c r="AF10" s="10">
        <f t="shared" ca="1" si="7"/>
        <v>4.1711345475001334E-2</v>
      </c>
      <c r="AG10" s="10">
        <f t="shared" ca="1" si="7"/>
        <v>5.6234907675568109E-2</v>
      </c>
      <c r="AH10" s="10">
        <f t="shared" ca="1" si="7"/>
        <v>0.17892519345463551</v>
      </c>
      <c r="AI10" s="10">
        <f t="shared" ca="1" si="7"/>
        <v>0.2175066136718225</v>
      </c>
      <c r="AJ10" s="10">
        <f t="shared" ca="1" si="7"/>
        <v>0.15537623845644188</v>
      </c>
      <c r="AK10" s="10">
        <f t="shared" ca="1" si="7"/>
        <v>-1.8481522424775361E-2</v>
      </c>
      <c r="AL10" s="10">
        <f t="shared" ca="1" si="7"/>
        <v>-3.0039373624330797E-2</v>
      </c>
      <c r="AM10" s="10">
        <f t="shared" ca="1" si="7"/>
        <v>0.16210705191269811</v>
      </c>
      <c r="AN10" s="10"/>
      <c r="AS10" s="25">
        <f t="shared" si="8"/>
        <v>0</v>
      </c>
      <c r="AT10" s="25">
        <f t="shared" si="8"/>
        <v>0</v>
      </c>
      <c r="AU10" s="25">
        <f t="shared" si="8"/>
        <v>0</v>
      </c>
      <c r="AV10" s="25">
        <f t="shared" si="8"/>
        <v>0</v>
      </c>
      <c r="AW10" s="25">
        <f t="shared" si="8"/>
        <v>0</v>
      </c>
      <c r="AX10" s="25">
        <f t="shared" si="8"/>
        <v>0</v>
      </c>
      <c r="AY10" s="25">
        <f t="shared" si="8"/>
        <v>0</v>
      </c>
      <c r="AZ10" s="25">
        <f t="shared" si="8"/>
        <v>0</v>
      </c>
      <c r="BA10" s="25">
        <f t="shared" si="8"/>
        <v>0</v>
      </c>
      <c r="BB10" s="25">
        <f t="shared" si="8"/>
        <v>0</v>
      </c>
      <c r="BC10" s="25">
        <f t="shared" si="8"/>
        <v>0</v>
      </c>
      <c r="BD10" s="11">
        <v>3.7005099914884099E-3</v>
      </c>
      <c r="BE10" s="11">
        <v>-1.5874040222663144E-3</v>
      </c>
      <c r="BF10" s="11">
        <v>-1.1763422818419134E-2</v>
      </c>
      <c r="BG10" s="11">
        <v>3.7650048964616989E-3</v>
      </c>
      <c r="BH10" s="11">
        <v>1.8218125781199745E-3</v>
      </c>
      <c r="BI10" s="11">
        <v>-4.8154924723145753E-2</v>
      </c>
      <c r="BJ10" s="11">
        <v>4.3331426590884625E-3</v>
      </c>
      <c r="BK10" s="11">
        <v>-5.5973486243358073E-3</v>
      </c>
      <c r="BL10" s="11">
        <v>1.383278255666176E-2</v>
      </c>
      <c r="BM10" s="11">
        <v>1.7551358247387405E-2</v>
      </c>
      <c r="BN10" s="11">
        <v>1.6245566764677699E-2</v>
      </c>
      <c r="BO10" s="11">
        <v>8.8031154039718285E-3</v>
      </c>
      <c r="BP10" s="11">
        <v>1.8203128056828444E-3</v>
      </c>
      <c r="BQ10" s="11">
        <v>5.0948490962463566E-3</v>
      </c>
      <c r="BR10" s="11">
        <v>-1.0769935585717372E-2</v>
      </c>
      <c r="BS10" s="11">
        <v>6.4548671519550904E-3</v>
      </c>
      <c r="BT10" s="11">
        <v>9.871123001293336E-3</v>
      </c>
      <c r="BU10" s="11">
        <v>8.6964465190388918E-3</v>
      </c>
      <c r="BV10" s="11">
        <v>1.039113257510782E-2</v>
      </c>
      <c r="BW10" s="11">
        <v>8.9445461408790283E-3</v>
      </c>
      <c r="BX10" s="11">
        <v>1.6936314298905408E-2</v>
      </c>
      <c r="BY10" s="11">
        <v>-1.4132459150788534E-3</v>
      </c>
      <c r="BZ10" s="11">
        <v>1.475241501321567E-2</v>
      </c>
      <c r="CA10" s="11">
        <v>-3.7088307764361339E-3</v>
      </c>
      <c r="CB10" s="11">
        <v>-7.1969187203710927E-3</v>
      </c>
      <c r="CC10" s="11">
        <v>7.9572379124037695E-4</v>
      </c>
      <c r="CD10" s="11">
        <v>3.6985135061864627E-2</v>
      </c>
      <c r="CE10" s="11">
        <v>2.2283718806286101E-2</v>
      </c>
      <c r="CF10" s="11">
        <v>1.9127093460645783E-2</v>
      </c>
      <c r="CG10" s="11">
        <v>2.3033215707650267E-2</v>
      </c>
      <c r="CH10" s="11">
        <v>3.9329387192828857E-2</v>
      </c>
      <c r="CI10" s="11">
        <v>1.9618634677739166E-2</v>
      </c>
      <c r="CJ10" s="11">
        <v>-1.4781360971904967E-4</v>
      </c>
      <c r="CK10" s="11">
        <v>3.3583140107438902E-2</v>
      </c>
      <c r="CL10" s="11">
        <v>3.36203024495485E-3</v>
      </c>
      <c r="CM10" s="11">
        <v>1.4725507561845097E-2</v>
      </c>
      <c r="CN10" s="11">
        <v>8.6320388530931602E-3</v>
      </c>
      <c r="CO10" s="11">
        <v>-2.1894349657816115E-3</v>
      </c>
      <c r="CP10" s="11">
        <v>-1.5332667747470774E-3</v>
      </c>
      <c r="CQ10" s="11">
        <v>-1.0255394241690641E-2</v>
      </c>
      <c r="CR10" s="11">
        <v>1.5679295217396749E-4</v>
      </c>
      <c r="CS10" s="11">
        <v>4.147189448771238E-3</v>
      </c>
      <c r="CT10" s="11">
        <v>5.6692297933115698E-2</v>
      </c>
      <c r="CU10" s="11">
        <v>5.1886145647512816E-3</v>
      </c>
      <c r="CV10" s="11">
        <v>-3.8357890954841989E-2</v>
      </c>
      <c r="CW10" s="11">
        <v>-1.9699201525920085E-2</v>
      </c>
      <c r="CX10" s="11">
        <v>-8.6769752738136141E-3</v>
      </c>
      <c r="CY10" s="11">
        <v>-1.4042062968010138E-2</v>
      </c>
      <c r="CZ10" s="11">
        <v>2.7626023095130847E-3</v>
      </c>
      <c r="DA10" s="11">
        <v>3.5923368333046213E-4</v>
      </c>
      <c r="DB10" s="11">
        <v>-1.2771688762084898E-2</v>
      </c>
      <c r="DC10" s="11">
        <v>-2.1037160620274165E-2</v>
      </c>
      <c r="DD10" s="11">
        <v>-1.335902935846156E-2</v>
      </c>
      <c r="DE10" s="11">
        <v>-1.1583161687203081E-2</v>
      </c>
      <c r="DF10" s="11">
        <v>-4.1758703068786818E-2</v>
      </c>
      <c r="DG10" s="11">
        <v>-3.7239272346726304E-3</v>
      </c>
      <c r="DH10" s="11">
        <v>-2.2503512112721946E-2</v>
      </c>
      <c r="DI10" s="11">
        <v>-7.764196577695226E-3</v>
      </c>
      <c r="DJ10" s="11">
        <v>-1.1710331710355404E-2</v>
      </c>
      <c r="DK10" s="11">
        <v>-1.5967497806734787E-4</v>
      </c>
      <c r="DN10" s="15">
        <f t="shared" si="9"/>
        <v>0</v>
      </c>
      <c r="DO10" s="15">
        <f t="shared" si="9"/>
        <v>0</v>
      </c>
      <c r="DP10" s="15">
        <f t="shared" si="9"/>
        <v>0</v>
      </c>
      <c r="DQ10" s="15">
        <f t="shared" si="9"/>
        <v>0</v>
      </c>
      <c r="DR10" s="15">
        <f t="shared" si="9"/>
        <v>0</v>
      </c>
      <c r="DS10" s="15">
        <f t="shared" si="9"/>
        <v>0.01</v>
      </c>
      <c r="DT10" s="15">
        <f t="shared" si="9"/>
        <v>0</v>
      </c>
      <c r="DU10" s="15">
        <f t="shared" si="9"/>
        <v>0</v>
      </c>
      <c r="DV10" s="15">
        <f t="shared" si="9"/>
        <v>0</v>
      </c>
      <c r="DW10" s="15">
        <f t="shared" si="9"/>
        <v>0</v>
      </c>
      <c r="DX10" s="15">
        <f t="shared" si="10"/>
        <v>0</v>
      </c>
      <c r="DY10" s="15">
        <f t="shared" si="10"/>
        <v>0</v>
      </c>
      <c r="DZ10" s="15">
        <f t="shared" si="10"/>
        <v>0</v>
      </c>
      <c r="EA10" s="15">
        <f t="shared" si="10"/>
        <v>0</v>
      </c>
      <c r="EB10" s="15">
        <f t="shared" si="10"/>
        <v>0</v>
      </c>
      <c r="EC10" s="15">
        <f t="shared" si="10"/>
        <v>0</v>
      </c>
      <c r="ED10" s="15">
        <f t="shared" si="10"/>
        <v>0</v>
      </c>
      <c r="EE10" s="15">
        <f t="shared" si="10"/>
        <v>0</v>
      </c>
      <c r="EF10" s="15">
        <f t="shared" si="10"/>
        <v>0</v>
      </c>
      <c r="EG10" s="15">
        <f t="shared" si="10"/>
        <v>0</v>
      </c>
      <c r="EH10" s="15">
        <f t="shared" si="11"/>
        <v>0</v>
      </c>
      <c r="EI10" s="15">
        <f t="shared" si="11"/>
        <v>0</v>
      </c>
      <c r="EJ10" s="15">
        <f t="shared" si="11"/>
        <v>0</v>
      </c>
      <c r="EK10" s="15">
        <f t="shared" si="11"/>
        <v>0</v>
      </c>
      <c r="EL10" s="15">
        <f t="shared" si="11"/>
        <v>0</v>
      </c>
      <c r="EM10" s="15">
        <f t="shared" si="11"/>
        <v>0</v>
      </c>
      <c r="EN10" s="15">
        <f t="shared" si="11"/>
        <v>0</v>
      </c>
      <c r="EO10" s="15">
        <f t="shared" si="11"/>
        <v>0</v>
      </c>
      <c r="EP10" s="15">
        <f t="shared" si="11"/>
        <v>0</v>
      </c>
      <c r="EQ10" s="15">
        <f t="shared" si="11"/>
        <v>0</v>
      </c>
      <c r="EU10" s="4">
        <v>6</v>
      </c>
      <c r="EV10" s="4"/>
    </row>
    <row r="11" spans="1:152" ht="18.600000000000001" customHeight="1" x14ac:dyDescent="0.25">
      <c r="A11" s="31" t="str">
        <f t="shared" si="2"/>
        <v>China Corporates</v>
      </c>
      <c r="B11" s="27">
        <f t="shared" si="3"/>
        <v>0</v>
      </c>
      <c r="C11" s="22"/>
      <c r="D11" s="22"/>
      <c r="E11" s="29">
        <f t="shared" ca="1" si="4"/>
        <v>1.2696960615042264E-2</v>
      </c>
      <c r="F11" s="20">
        <v>2.819284E-3</v>
      </c>
      <c r="G11" s="19">
        <f ca="1"/>
        <v>-1.5285246201131482E-4</v>
      </c>
      <c r="H11" s="4"/>
      <c r="I11" s="42" t="s">
        <v>28</v>
      </c>
      <c r="J11" s="10">
        <f t="shared" ca="1" si="5"/>
        <v>-3.2736781848570609E-2</v>
      </c>
      <c r="K11" s="10">
        <f t="shared" ca="1" si="5"/>
        <v>0.48631900662975747</v>
      </c>
      <c r="L11" s="10">
        <f t="shared" ca="1" si="5"/>
        <v>4.6732650551041055E-3</v>
      </c>
      <c r="M11" s="10">
        <f t="shared" ca="1" si="5"/>
        <v>0.25778316529512807</v>
      </c>
      <c r="N11" s="10">
        <f t="shared" ca="1" si="5"/>
        <v>-0.14382778135381441</v>
      </c>
      <c r="O11" s="10">
        <f t="shared" ca="1" si="5"/>
        <v>0.20064299881119227</v>
      </c>
      <c r="P11" s="10">
        <f t="shared" ca="1" si="5"/>
        <v>1</v>
      </c>
      <c r="Q11" s="10">
        <f t="shared" ca="1" si="5"/>
        <v>0.10465864813442638</v>
      </c>
      <c r="R11" s="10">
        <f t="shared" ca="1" si="5"/>
        <v>0.20990709408081004</v>
      </c>
      <c r="S11" s="10">
        <f t="shared" ca="1" si="5"/>
        <v>5.8563992773042882E-2</v>
      </c>
      <c r="T11" s="10">
        <f t="shared" ca="1" si="6"/>
        <v>0.1725924619229687</v>
      </c>
      <c r="U11" s="10">
        <f t="shared" ca="1" si="6"/>
        <v>-3.7367574519011258E-2</v>
      </c>
      <c r="V11" s="10">
        <f t="shared" ca="1" si="6"/>
        <v>-9.4757990345061844E-3</v>
      </c>
      <c r="W11" s="10">
        <f t="shared" ca="1" si="6"/>
        <v>-0.14432468916235569</v>
      </c>
      <c r="X11" s="10">
        <f t="shared" ca="1" si="6"/>
        <v>-0.58043499382135222</v>
      </c>
      <c r="Y11" s="10">
        <f t="shared" ca="1" si="6"/>
        <v>-1.4136005430206584E-2</v>
      </c>
      <c r="Z11" s="10">
        <f t="shared" ca="1" si="6"/>
        <v>0.18895050658185222</v>
      </c>
      <c r="AA11" s="10">
        <f t="shared" ca="1" si="6"/>
        <v>0.11925730491301492</v>
      </c>
      <c r="AB11" s="10">
        <f t="shared" ca="1" si="6"/>
        <v>0.13117963324178497</v>
      </c>
      <c r="AC11" s="10">
        <f t="shared" ca="1" si="6"/>
        <v>0.39698330119885356</v>
      </c>
      <c r="AD11" s="10">
        <f t="shared" ca="1" si="7"/>
        <v>-0.10401560230125394</v>
      </c>
      <c r="AE11" s="10">
        <f t="shared" ca="1" si="7"/>
        <v>0.13606916004160471</v>
      </c>
      <c r="AF11" s="10">
        <f t="shared" ca="1" si="7"/>
        <v>-0.12260128914015404</v>
      </c>
      <c r="AG11" s="10">
        <f t="shared" ca="1" si="7"/>
        <v>3.9017024292075049E-2</v>
      </c>
      <c r="AH11" s="10">
        <f t="shared" ca="1" si="7"/>
        <v>-2.9221718214428902E-3</v>
      </c>
      <c r="AI11" s="10">
        <f t="shared" ca="1" si="7"/>
        <v>-3.6681852022447399E-2</v>
      </c>
      <c r="AJ11" s="10">
        <f t="shared" ca="1" si="7"/>
        <v>0.19795403402033968</v>
      </c>
      <c r="AK11" s="10">
        <f t="shared" ca="1" si="7"/>
        <v>-0.1641111431620936</v>
      </c>
      <c r="AL11" s="10">
        <f t="shared" ca="1" si="7"/>
        <v>6.2009070211938723E-2</v>
      </c>
      <c r="AM11" s="10">
        <f t="shared" ca="1" si="7"/>
        <v>0.19189586714808093</v>
      </c>
      <c r="AN11" s="10"/>
      <c r="AS11" s="25">
        <f t="shared" si="8"/>
        <v>0</v>
      </c>
      <c r="AT11" s="25">
        <f t="shared" si="8"/>
        <v>0</v>
      </c>
      <c r="AU11" s="25">
        <f t="shared" si="8"/>
        <v>0</v>
      </c>
      <c r="AV11" s="25">
        <f t="shared" si="8"/>
        <v>0</v>
      </c>
      <c r="AW11" s="25">
        <f t="shared" si="8"/>
        <v>0</v>
      </c>
      <c r="AX11" s="25">
        <f t="shared" si="8"/>
        <v>0</v>
      </c>
      <c r="AY11" s="25">
        <f t="shared" si="8"/>
        <v>0</v>
      </c>
      <c r="AZ11" s="25">
        <f t="shared" si="8"/>
        <v>0</v>
      </c>
      <c r="BA11" s="25">
        <f t="shared" si="8"/>
        <v>0</v>
      </c>
      <c r="BB11" s="25">
        <f t="shared" si="8"/>
        <v>0</v>
      </c>
      <c r="BC11" s="25">
        <f t="shared" si="8"/>
        <v>0</v>
      </c>
      <c r="BD11" s="11">
        <v>5.4589551767034727E-3</v>
      </c>
      <c r="BE11" s="11">
        <v>-2.0641026236822735E-2</v>
      </c>
      <c r="BF11" s="11">
        <v>5.8680911830415461E-3</v>
      </c>
      <c r="BG11" s="11">
        <v>-4.1161399137922272E-3</v>
      </c>
      <c r="BH11" s="11">
        <v>-1.0112890542930186E-2</v>
      </c>
      <c r="BI11" s="11">
        <v>-3.1085212553551012E-3</v>
      </c>
      <c r="BJ11" s="11">
        <v>-1.3297942932979367E-2</v>
      </c>
      <c r="BK11" s="11">
        <v>-4.3035111476907861E-3</v>
      </c>
      <c r="BL11" s="11">
        <v>-2.1082005151584204E-2</v>
      </c>
      <c r="BM11" s="11">
        <v>-3.1049625554211202E-2</v>
      </c>
      <c r="BN11" s="11">
        <v>-1.3858499436248617E-2</v>
      </c>
      <c r="BO11" s="11">
        <v>-8.9169473313222003E-4</v>
      </c>
      <c r="BP11" s="11">
        <v>-7.7743862589667589E-3</v>
      </c>
      <c r="BQ11" s="11">
        <v>-3.4366964469472072E-2</v>
      </c>
      <c r="BR11" s="11">
        <v>-2.9187094637059818E-3</v>
      </c>
      <c r="BS11" s="11">
        <v>5.0542039226275648E-5</v>
      </c>
      <c r="BT11" s="11">
        <v>-6.4478081637042717E-4</v>
      </c>
      <c r="BU11" s="11">
        <v>2.2974869535274722E-2</v>
      </c>
      <c r="BV11" s="11">
        <v>2.0363347360228268E-3</v>
      </c>
      <c r="BW11" s="11">
        <v>2.3904626601568557E-2</v>
      </c>
      <c r="BX11" s="11">
        <v>-1.350748325375295E-2</v>
      </c>
      <c r="BY11" s="11">
        <v>4.1719425199016058E-4</v>
      </c>
      <c r="BZ11" s="11">
        <v>3.6406087563063405E-3</v>
      </c>
      <c r="CA11" s="11">
        <v>1.7852262734640911E-2</v>
      </c>
      <c r="CB11" s="11">
        <v>-1.1031983620061192E-3</v>
      </c>
      <c r="CC11" s="11">
        <v>-3.9041619811237549E-3</v>
      </c>
      <c r="CD11" s="11">
        <v>3.8955086935863692E-2</v>
      </c>
      <c r="CE11" s="11">
        <v>1.933339340602136E-2</v>
      </c>
      <c r="CF11" s="11">
        <v>1.3129705275686465E-2</v>
      </c>
      <c r="CG11" s="11">
        <v>3.3451487871789753E-2</v>
      </c>
      <c r="CH11" s="11">
        <v>1.4478370047978917E-2</v>
      </c>
      <c r="CI11" s="11">
        <v>2.8380834627719231E-3</v>
      </c>
      <c r="CJ11" s="11">
        <v>-1.1892725452184449E-2</v>
      </c>
      <c r="CK11" s="11">
        <v>6.0155993325943236E-3</v>
      </c>
      <c r="CL11" s="11">
        <v>5.5204543829963093E-3</v>
      </c>
      <c r="CM11" s="11">
        <v>-2.1567424010558112E-2</v>
      </c>
      <c r="CN11" s="11">
        <v>-1.3785262165404433E-3</v>
      </c>
      <c r="CO11" s="11">
        <v>-4.409264620858222E-3</v>
      </c>
      <c r="CP11" s="11">
        <v>-1.3795696501371135E-2</v>
      </c>
      <c r="CQ11" s="11">
        <v>1.8825041377756868E-3</v>
      </c>
      <c r="CR11" s="11">
        <v>-9.5277966289254445E-3</v>
      </c>
      <c r="CS11" s="11">
        <v>-7.6731000583990516E-3</v>
      </c>
      <c r="CT11" s="11">
        <v>-1.7069539899916664E-2</v>
      </c>
      <c r="CU11" s="11">
        <v>-4.0759519710320546E-3</v>
      </c>
      <c r="CV11" s="11">
        <v>-3.2311236125491694E-2</v>
      </c>
      <c r="CW11" s="11">
        <v>-1.816904534363073E-2</v>
      </c>
      <c r="CX11" s="11">
        <v>-8.8652356337510785E-3</v>
      </c>
      <c r="CY11" s="11">
        <v>-9.5848058876624176E-3</v>
      </c>
      <c r="CZ11" s="11">
        <v>-1.4259172340722714E-2</v>
      </c>
      <c r="DA11" s="11">
        <v>-8.5576081971769913E-3</v>
      </c>
      <c r="DB11" s="11">
        <v>-2.828284063819142E-2</v>
      </c>
      <c r="DC11" s="11">
        <v>2.1344320520579663E-2</v>
      </c>
      <c r="DD11" s="11">
        <v>-8.3493798534844954E-3</v>
      </c>
      <c r="DE11" s="11">
        <v>-2.366654892264175E-3</v>
      </c>
      <c r="DF11" s="11">
        <v>-4.5699294876082042E-2</v>
      </c>
      <c r="DG11" s="11">
        <v>-1.3064912310837062E-2</v>
      </c>
      <c r="DH11" s="11">
        <v>-6.9795531916375664E-3</v>
      </c>
      <c r="DI11" s="11">
        <v>-5.64399010224792E-3</v>
      </c>
      <c r="DJ11" s="11">
        <v>-6.2083402075957528E-3</v>
      </c>
      <c r="DK11" s="11">
        <v>8.052338069086673E-5</v>
      </c>
      <c r="DN11" s="15">
        <f t="shared" si="9"/>
        <v>0</v>
      </c>
      <c r="DO11" s="15">
        <f t="shared" si="9"/>
        <v>0</v>
      </c>
      <c r="DP11" s="15">
        <f t="shared" si="9"/>
        <v>0</v>
      </c>
      <c r="DQ11" s="15">
        <f t="shared" si="9"/>
        <v>0</v>
      </c>
      <c r="DR11" s="15">
        <f t="shared" si="9"/>
        <v>0</v>
      </c>
      <c r="DS11" s="15">
        <f t="shared" si="9"/>
        <v>0</v>
      </c>
      <c r="DT11" s="15">
        <f t="shared" si="9"/>
        <v>0.01</v>
      </c>
      <c r="DU11" s="15">
        <f t="shared" si="9"/>
        <v>0</v>
      </c>
      <c r="DV11" s="15">
        <f t="shared" si="9"/>
        <v>0</v>
      </c>
      <c r="DW11" s="15">
        <f t="shared" si="9"/>
        <v>0</v>
      </c>
      <c r="DX11" s="15">
        <f t="shared" si="10"/>
        <v>0</v>
      </c>
      <c r="DY11" s="15">
        <f t="shared" si="10"/>
        <v>0</v>
      </c>
      <c r="DZ11" s="15">
        <f t="shared" si="10"/>
        <v>0</v>
      </c>
      <c r="EA11" s="15">
        <f t="shared" si="10"/>
        <v>0</v>
      </c>
      <c r="EB11" s="15">
        <f t="shared" si="10"/>
        <v>0</v>
      </c>
      <c r="EC11" s="15">
        <f t="shared" si="10"/>
        <v>0</v>
      </c>
      <c r="ED11" s="15">
        <f t="shared" si="10"/>
        <v>0</v>
      </c>
      <c r="EE11" s="15">
        <f t="shared" si="10"/>
        <v>0</v>
      </c>
      <c r="EF11" s="15">
        <f t="shared" si="10"/>
        <v>0</v>
      </c>
      <c r="EG11" s="15">
        <f t="shared" si="10"/>
        <v>0</v>
      </c>
      <c r="EH11" s="15">
        <f t="shared" si="11"/>
        <v>0</v>
      </c>
      <c r="EI11" s="15">
        <f t="shared" si="11"/>
        <v>0</v>
      </c>
      <c r="EJ11" s="15">
        <f t="shared" si="11"/>
        <v>0</v>
      </c>
      <c r="EK11" s="15">
        <f t="shared" si="11"/>
        <v>0</v>
      </c>
      <c r="EL11" s="15">
        <f t="shared" si="11"/>
        <v>0</v>
      </c>
      <c r="EM11" s="15">
        <f t="shared" si="11"/>
        <v>0</v>
      </c>
      <c r="EN11" s="15">
        <f t="shared" si="11"/>
        <v>0</v>
      </c>
      <c r="EO11" s="15">
        <f t="shared" si="11"/>
        <v>0</v>
      </c>
      <c r="EP11" s="15">
        <f t="shared" si="11"/>
        <v>0</v>
      </c>
      <c r="EQ11" s="15">
        <f t="shared" si="11"/>
        <v>0</v>
      </c>
      <c r="EU11" s="4">
        <v>7</v>
      </c>
      <c r="EV11" s="4"/>
    </row>
    <row r="12" spans="1:152" ht="18.600000000000001" customHeight="1" x14ac:dyDescent="0.25">
      <c r="A12" s="31" t="str">
        <f t="shared" si="2"/>
        <v>India Corporates</v>
      </c>
      <c r="B12" s="27">
        <f t="shared" si="3"/>
        <v>0</v>
      </c>
      <c r="C12" s="22">
        <v>0</v>
      </c>
      <c r="D12" s="22"/>
      <c r="E12" s="29">
        <f t="shared" ca="1" si="4"/>
        <v>9.7542934161556887E-3</v>
      </c>
      <c r="F12" s="20">
        <v>4.4722290000000003E-3</v>
      </c>
      <c r="G12" s="19">
        <f ca="1"/>
        <v>-8.012839670441807E-5</v>
      </c>
      <c r="H12" s="4"/>
      <c r="I12" s="42" t="s">
        <v>1</v>
      </c>
      <c r="J12" s="10">
        <f t="shared" ca="1" si="5"/>
        <v>9.5205231362695292E-2</v>
      </c>
      <c r="K12" s="10">
        <f t="shared" ca="1" si="5"/>
        <v>0.79326649341689781</v>
      </c>
      <c r="L12" s="10">
        <f t="shared" ca="1" si="5"/>
        <v>0.15372388711529034</v>
      </c>
      <c r="M12" s="10">
        <f t="shared" ca="1" si="5"/>
        <v>0.52840931553354675</v>
      </c>
      <c r="N12" s="10">
        <f t="shared" ca="1" si="5"/>
        <v>-0.15444726597052344</v>
      </c>
      <c r="O12" s="10">
        <f t="shared" ca="1" si="5"/>
        <v>0.61630270026603506</v>
      </c>
      <c r="P12" s="10">
        <f t="shared" ca="1" si="5"/>
        <v>0.10465864813442638</v>
      </c>
      <c r="Q12" s="10">
        <f t="shared" ca="1" si="5"/>
        <v>1.0000000000000002</v>
      </c>
      <c r="R12" s="10">
        <f t="shared" ca="1" si="5"/>
        <v>0.63053962791578799</v>
      </c>
      <c r="S12" s="10">
        <f t="shared" ca="1" si="5"/>
        <v>0.46660383369304109</v>
      </c>
      <c r="T12" s="10">
        <f t="shared" ca="1" si="6"/>
        <v>0.54716341708802274</v>
      </c>
      <c r="U12" s="10">
        <f t="shared" ca="1" si="6"/>
        <v>0.12065234296031095</v>
      </c>
      <c r="V12" s="10">
        <f t="shared" ca="1" si="6"/>
        <v>0.23904067258012202</v>
      </c>
      <c r="W12" s="10">
        <f t="shared" ca="1" si="6"/>
        <v>0.3223811584971254</v>
      </c>
      <c r="X12" s="10">
        <f t="shared" ca="1" si="6"/>
        <v>0.17552252453570286</v>
      </c>
      <c r="Y12" s="10">
        <f t="shared" ca="1" si="6"/>
        <v>0.15836502274327144</v>
      </c>
      <c r="Z12" s="10">
        <f t="shared" ca="1" si="6"/>
        <v>0.10750716529980187</v>
      </c>
      <c r="AA12" s="10">
        <f t="shared" ca="1" si="6"/>
        <v>0.49631614886841763</v>
      </c>
      <c r="AB12" s="10">
        <f t="shared" ca="1" si="6"/>
        <v>-4.4624643094898581E-2</v>
      </c>
      <c r="AC12" s="10">
        <f t="shared" ca="1" si="6"/>
        <v>0.34325373871748122</v>
      </c>
      <c r="AD12" s="10">
        <f t="shared" ca="1" si="7"/>
        <v>0.22674834887106943</v>
      </c>
      <c r="AE12" s="10">
        <f t="shared" ca="1" si="7"/>
        <v>0.3224972421450138</v>
      </c>
      <c r="AF12" s="10">
        <f t="shared" ca="1" si="7"/>
        <v>0.1071458292697799</v>
      </c>
      <c r="AG12" s="10">
        <f t="shared" ca="1" si="7"/>
        <v>0.10023620272730295</v>
      </c>
      <c r="AH12" s="10">
        <f t="shared" ca="1" si="7"/>
        <v>0.55163563409105143</v>
      </c>
      <c r="AI12" s="10">
        <f t="shared" ca="1" si="7"/>
        <v>4.4463201202416092E-2</v>
      </c>
      <c r="AJ12" s="10">
        <f t="shared" ca="1" si="7"/>
        <v>0.49357353730238906</v>
      </c>
      <c r="AK12" s="10">
        <f t="shared" ca="1" si="7"/>
        <v>0.15693540511585169</v>
      </c>
      <c r="AL12" s="10">
        <f t="shared" ca="1" si="7"/>
        <v>0.14086681024832071</v>
      </c>
      <c r="AM12" s="10">
        <f t="shared" ca="1" si="7"/>
        <v>8.1183506198175853E-2</v>
      </c>
      <c r="AN12" s="10"/>
      <c r="AS12" s="25">
        <f t="shared" si="8"/>
        <v>0</v>
      </c>
      <c r="AT12" s="25">
        <f t="shared" si="8"/>
        <v>0</v>
      </c>
      <c r="AU12" s="25">
        <f t="shared" si="8"/>
        <v>0</v>
      </c>
      <c r="AV12" s="25">
        <f t="shared" si="8"/>
        <v>0</v>
      </c>
      <c r="AW12" s="25">
        <f t="shared" si="8"/>
        <v>0</v>
      </c>
      <c r="AX12" s="25">
        <f t="shared" si="8"/>
        <v>0</v>
      </c>
      <c r="AY12" s="25">
        <f t="shared" si="8"/>
        <v>0</v>
      </c>
      <c r="AZ12" s="25">
        <f t="shared" si="8"/>
        <v>0</v>
      </c>
      <c r="BA12" s="25">
        <f t="shared" si="8"/>
        <v>0</v>
      </c>
      <c r="BB12" s="25">
        <f t="shared" si="8"/>
        <v>0</v>
      </c>
      <c r="BC12" s="25">
        <f t="shared" si="8"/>
        <v>0</v>
      </c>
      <c r="BD12" s="11">
        <v>-7.690482539148058E-3</v>
      </c>
      <c r="BE12" s="11">
        <v>-7.2155814700082255E-3</v>
      </c>
      <c r="BF12" s="11">
        <v>7.2762136979362957E-3</v>
      </c>
      <c r="BG12" s="11">
        <v>-5.0621021096642904E-3</v>
      </c>
      <c r="BH12" s="11">
        <v>-1.2110454045645813E-2</v>
      </c>
      <c r="BI12" s="11">
        <v>5.3086616658215569E-4</v>
      </c>
      <c r="BJ12" s="11">
        <v>-1.4860181551897278E-2</v>
      </c>
      <c r="BK12" s="11">
        <v>-5.0136239312936759E-5</v>
      </c>
      <c r="BL12" s="11">
        <v>-4.3304389142140298E-3</v>
      </c>
      <c r="BM12" s="11">
        <v>1.1678459816121922E-2</v>
      </c>
      <c r="BN12" s="11">
        <v>-4.9502073908739286E-3</v>
      </c>
      <c r="BO12" s="11">
        <v>1.2812794932590688E-3</v>
      </c>
      <c r="BP12" s="11">
        <v>-1.9110976171423655E-3</v>
      </c>
      <c r="BQ12" s="11">
        <v>-1.4846079367135556E-2</v>
      </c>
      <c r="BR12" s="11">
        <v>4.8650265864647046E-4</v>
      </c>
      <c r="BS12" s="11">
        <v>-2.9465850541725569E-3</v>
      </c>
      <c r="BT12" s="11">
        <v>9.9372522135732222E-3</v>
      </c>
      <c r="BU12" s="11">
        <v>2.8138759582871931E-3</v>
      </c>
      <c r="BV12" s="11">
        <v>-3.6628834857699299E-3</v>
      </c>
      <c r="BW12" s="11">
        <v>-1.5132175272400961E-3</v>
      </c>
      <c r="BX12" s="11">
        <v>1.3244935405826164E-2</v>
      </c>
      <c r="BY12" s="11">
        <v>1.415829756107545E-3</v>
      </c>
      <c r="BZ12" s="11">
        <v>-8.2152559569681483E-4</v>
      </c>
      <c r="CA12" s="11">
        <v>6.3415626913323475E-3</v>
      </c>
      <c r="CB12" s="11">
        <v>-3.0662700512242846E-3</v>
      </c>
      <c r="CC12" s="11">
        <v>-1.1224314142571634E-3</v>
      </c>
      <c r="CD12" s="11">
        <v>1.3358745615580592E-2</v>
      </c>
      <c r="CE12" s="11">
        <v>2.1834936277363992E-2</v>
      </c>
      <c r="CF12" s="11">
        <v>9.6808687250524716E-3</v>
      </c>
      <c r="CG12" s="11">
        <v>2.3911091085231373E-2</v>
      </c>
      <c r="CH12" s="11">
        <v>1.3894205670789361E-2</v>
      </c>
      <c r="CI12" s="11">
        <v>-2.5394463153139979E-3</v>
      </c>
      <c r="CJ12" s="11">
        <v>1.582303636686766E-2</v>
      </c>
      <c r="CK12" s="11">
        <v>2.1204233467930766E-3</v>
      </c>
      <c r="CL12" s="11">
        <v>1.373944332651611E-2</v>
      </c>
      <c r="CM12" s="11">
        <v>1.8441467488266694E-2</v>
      </c>
      <c r="CN12" s="11">
        <v>5.8180748065537191E-3</v>
      </c>
      <c r="CO12" s="11">
        <v>1.0816866549498982E-3</v>
      </c>
      <c r="CP12" s="11">
        <v>8.1192614379821393E-4</v>
      </c>
      <c r="CQ12" s="11">
        <v>-1.9410076701651402E-3</v>
      </c>
      <c r="CR12" s="11">
        <v>-2.2739512225706804E-3</v>
      </c>
      <c r="CS12" s="11">
        <v>1.7298300580836923E-3</v>
      </c>
      <c r="CT12" s="11">
        <v>2.3803135800350983E-3</v>
      </c>
      <c r="CU12" s="11">
        <v>-3.6563336900874432E-4</v>
      </c>
      <c r="CV12" s="11">
        <v>-2.0405444358587377E-2</v>
      </c>
      <c r="CW12" s="11">
        <v>-1.3375519825704951E-2</v>
      </c>
      <c r="CX12" s="11">
        <v>-2.3542829997925452E-2</v>
      </c>
      <c r="CY12" s="11">
        <v>-1.7466044444304107E-2</v>
      </c>
      <c r="CZ12" s="11">
        <v>-1.0442302286013172E-2</v>
      </c>
      <c r="DA12" s="11">
        <v>-4.6809497468537353E-3</v>
      </c>
      <c r="DB12" s="11">
        <v>9.8237699324088545E-4</v>
      </c>
      <c r="DC12" s="11">
        <v>-1.3296666742760976E-2</v>
      </c>
      <c r="DD12" s="11">
        <v>-1.4837565142091891E-2</v>
      </c>
      <c r="DE12" s="11">
        <v>-8.7691083149792348E-3</v>
      </c>
      <c r="DF12" s="11">
        <v>-1.5982884124090102E-2</v>
      </c>
      <c r="DG12" s="11">
        <v>-1.8810551123652042E-2</v>
      </c>
      <c r="DH12" s="11">
        <v>-1.2291616868404964E-2</v>
      </c>
      <c r="DI12" s="11">
        <v>-2.9444470200283845E-3</v>
      </c>
      <c r="DJ12" s="11">
        <v>-4.9287265735872277E-3</v>
      </c>
      <c r="DK12" s="11">
        <v>-1.0955304815696287E-4</v>
      </c>
      <c r="DN12" s="15">
        <f t="shared" si="9"/>
        <v>0</v>
      </c>
      <c r="DO12" s="15">
        <f t="shared" si="9"/>
        <v>0</v>
      </c>
      <c r="DP12" s="15">
        <f t="shared" si="9"/>
        <v>0</v>
      </c>
      <c r="DQ12" s="15">
        <f t="shared" si="9"/>
        <v>0</v>
      </c>
      <c r="DR12" s="15">
        <f t="shared" si="9"/>
        <v>0</v>
      </c>
      <c r="DS12" s="15">
        <f t="shared" si="9"/>
        <v>0</v>
      </c>
      <c r="DT12" s="15">
        <f t="shared" si="9"/>
        <v>0</v>
      </c>
      <c r="DU12" s="15">
        <f t="shared" si="9"/>
        <v>0.01</v>
      </c>
      <c r="DV12" s="15">
        <f t="shared" si="9"/>
        <v>0</v>
      </c>
      <c r="DW12" s="15">
        <f t="shared" si="9"/>
        <v>0</v>
      </c>
      <c r="DX12" s="15">
        <f t="shared" si="10"/>
        <v>0</v>
      </c>
      <c r="DY12" s="15">
        <f t="shared" si="10"/>
        <v>0</v>
      </c>
      <c r="DZ12" s="15">
        <f t="shared" si="10"/>
        <v>0</v>
      </c>
      <c r="EA12" s="15">
        <f t="shared" si="10"/>
        <v>0</v>
      </c>
      <c r="EB12" s="15">
        <f t="shared" si="10"/>
        <v>0</v>
      </c>
      <c r="EC12" s="15">
        <f t="shared" si="10"/>
        <v>0</v>
      </c>
      <c r="ED12" s="15">
        <f t="shared" si="10"/>
        <v>0</v>
      </c>
      <c r="EE12" s="15">
        <f t="shared" si="10"/>
        <v>0</v>
      </c>
      <c r="EF12" s="15">
        <f t="shared" si="10"/>
        <v>0</v>
      </c>
      <c r="EG12" s="15">
        <f t="shared" si="10"/>
        <v>0</v>
      </c>
      <c r="EH12" s="15">
        <f t="shared" si="11"/>
        <v>0</v>
      </c>
      <c r="EI12" s="15">
        <f t="shared" si="11"/>
        <v>0</v>
      </c>
      <c r="EJ12" s="15">
        <f t="shared" si="11"/>
        <v>0</v>
      </c>
      <c r="EK12" s="15">
        <f t="shared" si="11"/>
        <v>0</v>
      </c>
      <c r="EL12" s="15">
        <f t="shared" si="11"/>
        <v>0</v>
      </c>
      <c r="EM12" s="15">
        <f t="shared" si="11"/>
        <v>0</v>
      </c>
      <c r="EN12" s="15">
        <f t="shared" si="11"/>
        <v>0</v>
      </c>
      <c r="EO12" s="15">
        <f t="shared" si="11"/>
        <v>0</v>
      </c>
      <c r="EP12" s="15">
        <f t="shared" si="11"/>
        <v>0</v>
      </c>
      <c r="EQ12" s="15">
        <f t="shared" si="11"/>
        <v>0</v>
      </c>
      <c r="EU12" s="4">
        <v>8</v>
      </c>
      <c r="EV12" s="4"/>
    </row>
    <row r="13" spans="1:152" ht="18.600000000000001" customHeight="1" x14ac:dyDescent="0.25">
      <c r="A13" s="31" t="str">
        <f t="shared" si="2"/>
        <v>Japan Corporates</v>
      </c>
      <c r="B13" s="27">
        <f t="shared" si="3"/>
        <v>0</v>
      </c>
      <c r="C13" s="22">
        <v>0</v>
      </c>
      <c r="D13" s="22"/>
      <c r="E13" s="29">
        <f t="shared" ca="1" si="4"/>
        <v>1.3433680123040021E-2</v>
      </c>
      <c r="F13" s="20">
        <v>1.9402919999999999E-3</v>
      </c>
      <c r="G13" s="19">
        <f ca="1"/>
        <v>-1.0844083044548973E-4</v>
      </c>
      <c r="H13" s="4"/>
      <c r="I13" s="42" t="s">
        <v>17</v>
      </c>
      <c r="J13" s="10">
        <f t="shared" ca="1" si="5"/>
        <v>0.16618586325022067</v>
      </c>
      <c r="K13" s="10">
        <f t="shared" ca="1" si="5"/>
        <v>0.5929861952414256</v>
      </c>
      <c r="L13" s="10">
        <f t="shared" ca="1" si="5"/>
        <v>0.21240411783507956</v>
      </c>
      <c r="M13" s="10">
        <f t="shared" ca="1" si="5"/>
        <v>0.39520853568596598</v>
      </c>
      <c r="N13" s="10">
        <f t="shared" ca="1" si="5"/>
        <v>-1.1661574967104084E-2</v>
      </c>
      <c r="O13" s="10">
        <f t="shared" ca="1" si="5"/>
        <v>0.39635696414474236</v>
      </c>
      <c r="P13" s="10">
        <f t="shared" ca="1" si="5"/>
        <v>0.20990709408081004</v>
      </c>
      <c r="Q13" s="10">
        <f t="shared" ca="1" si="5"/>
        <v>0.63053962791578799</v>
      </c>
      <c r="R13" s="10">
        <f t="shared" ca="1" si="5"/>
        <v>1</v>
      </c>
      <c r="S13" s="10">
        <f t="shared" ca="1" si="5"/>
        <v>0.44925877074903486</v>
      </c>
      <c r="T13" s="10">
        <f t="shared" ca="1" si="6"/>
        <v>0.66241330913540875</v>
      </c>
      <c r="U13" s="10">
        <f t="shared" ca="1" si="6"/>
        <v>6.0371628765438848E-2</v>
      </c>
      <c r="V13" s="10">
        <f t="shared" ca="1" si="6"/>
        <v>0.32212301377978131</v>
      </c>
      <c r="W13" s="10">
        <f t="shared" ca="1" si="6"/>
        <v>0.22009187453944976</v>
      </c>
      <c r="X13" s="10">
        <f t="shared" ca="1" si="6"/>
        <v>-0.26610436902339879</v>
      </c>
      <c r="Y13" s="10">
        <f t="shared" ca="1" si="6"/>
        <v>0.26609898170945062</v>
      </c>
      <c r="Z13" s="10">
        <f t="shared" ca="1" si="6"/>
        <v>0.24609414233535856</v>
      </c>
      <c r="AA13" s="10">
        <f t="shared" ca="1" si="6"/>
        <v>0.23933836653230867</v>
      </c>
      <c r="AB13" s="10">
        <f t="shared" ca="1" si="6"/>
        <v>0.15020787310527167</v>
      </c>
      <c r="AC13" s="10">
        <f t="shared" ca="1" si="6"/>
        <v>0.4223793516464035</v>
      </c>
      <c r="AD13" s="10">
        <f t="shared" ca="1" si="7"/>
        <v>0.18514793472837238</v>
      </c>
      <c r="AE13" s="10">
        <f t="shared" ca="1" si="7"/>
        <v>0.34208686172641656</v>
      </c>
      <c r="AF13" s="10">
        <f t="shared" ca="1" si="7"/>
        <v>0.16755843052096306</v>
      </c>
      <c r="AG13" s="10">
        <f t="shared" ca="1" si="7"/>
        <v>0.14329843271748027</v>
      </c>
      <c r="AH13" s="10">
        <f t="shared" ca="1" si="7"/>
        <v>0.11887169528602333</v>
      </c>
      <c r="AI13" s="10">
        <f t="shared" ca="1" si="7"/>
        <v>0.11764334101866079</v>
      </c>
      <c r="AJ13" s="10">
        <f t="shared" ca="1" si="7"/>
        <v>0.63942431681357681</v>
      </c>
      <c r="AK13" s="10">
        <f t="shared" ca="1" si="7"/>
        <v>0.18854817949754862</v>
      </c>
      <c r="AL13" s="10">
        <f t="shared" ca="1" si="7"/>
        <v>0.25215431088836809</v>
      </c>
      <c r="AM13" s="10">
        <f t="shared" ca="1" si="7"/>
        <v>0.10347419478895316</v>
      </c>
      <c r="AN13" s="10"/>
      <c r="AS13" s="25">
        <f t="shared" si="8"/>
        <v>0</v>
      </c>
      <c r="AT13" s="25">
        <f t="shared" si="8"/>
        <v>0</v>
      </c>
      <c r="AU13" s="25">
        <f t="shared" si="8"/>
        <v>0</v>
      </c>
      <c r="AV13" s="25">
        <f t="shared" si="8"/>
        <v>0</v>
      </c>
      <c r="AW13" s="25">
        <f t="shared" si="8"/>
        <v>0</v>
      </c>
      <c r="AX13" s="25">
        <f t="shared" si="8"/>
        <v>0</v>
      </c>
      <c r="AY13" s="25">
        <f t="shared" si="8"/>
        <v>0</v>
      </c>
      <c r="AZ13" s="25">
        <f t="shared" si="8"/>
        <v>0</v>
      </c>
      <c r="BA13" s="25">
        <f t="shared" si="8"/>
        <v>0</v>
      </c>
      <c r="BB13" s="25">
        <f t="shared" si="8"/>
        <v>0</v>
      </c>
      <c r="BC13" s="25">
        <f t="shared" si="8"/>
        <v>0</v>
      </c>
      <c r="BD13" s="11">
        <v>-5.792093195105541E-3</v>
      </c>
      <c r="BE13" s="11">
        <v>9.3891068871667649E-3</v>
      </c>
      <c r="BF13" s="11">
        <v>-6.1916822636571833E-3</v>
      </c>
      <c r="BG13" s="11">
        <v>-4.7237330164680014E-3</v>
      </c>
      <c r="BH13" s="11">
        <v>2.5928962708967607E-3</v>
      </c>
      <c r="BI13" s="11">
        <v>-6.126972760517102E-3</v>
      </c>
      <c r="BJ13" s="11">
        <v>1.3781478590221719E-2</v>
      </c>
      <c r="BK13" s="11">
        <v>7.6421001116255827E-3</v>
      </c>
      <c r="BL13" s="11">
        <v>-9.8568930606635075E-3</v>
      </c>
      <c r="BM13" s="11">
        <v>-2.3536332702176144E-2</v>
      </c>
      <c r="BN13" s="11">
        <v>1.4771671411986098E-3</v>
      </c>
      <c r="BO13" s="11">
        <v>3.8035172888744029E-3</v>
      </c>
      <c r="BP13" s="11">
        <v>-1.2180931236997927E-2</v>
      </c>
      <c r="BQ13" s="11">
        <v>-1.838438830431699E-2</v>
      </c>
      <c r="BR13" s="11">
        <v>-9.1505293612768046E-3</v>
      </c>
      <c r="BS13" s="11">
        <v>-4.5202267569297572E-3</v>
      </c>
      <c r="BT13" s="11">
        <v>-1.3382339598560278E-2</v>
      </c>
      <c r="BU13" s="11">
        <v>1.4485928818919414E-2</v>
      </c>
      <c r="BV13" s="11">
        <v>1.3081808298549769E-2</v>
      </c>
      <c r="BW13" s="11">
        <v>6.3918867956254122E-3</v>
      </c>
      <c r="BX13" s="11">
        <v>1.3692507816788657E-2</v>
      </c>
      <c r="BY13" s="11">
        <v>-1.0654410366682465E-2</v>
      </c>
      <c r="BZ13" s="11">
        <v>1.6285214671984294E-2</v>
      </c>
      <c r="CA13" s="11">
        <v>5.4944154258127487E-3</v>
      </c>
      <c r="CB13" s="11">
        <v>-9.335172458766694E-3</v>
      </c>
      <c r="CC13" s="11">
        <v>2.6301096123895196E-3</v>
      </c>
      <c r="CD13" s="11">
        <v>2.9742221961692294E-2</v>
      </c>
      <c r="CE13" s="11">
        <v>3.0573877858188991E-2</v>
      </c>
      <c r="CF13" s="11">
        <v>2.191815931651564E-2</v>
      </c>
      <c r="CG13" s="11">
        <v>6.4966857670410327E-2</v>
      </c>
      <c r="CH13" s="11">
        <v>1.5803126822427682E-2</v>
      </c>
      <c r="CI13" s="11">
        <v>6.6983814659791863E-2</v>
      </c>
      <c r="CJ13" s="11">
        <v>3.8220244174617113E-2</v>
      </c>
      <c r="CK13" s="11">
        <v>3.2406037556110601E-2</v>
      </c>
      <c r="CL13" s="11">
        <v>1.121716875602341E-2</v>
      </c>
      <c r="CM13" s="11">
        <v>2.7214907950783296E-2</v>
      </c>
      <c r="CN13" s="11">
        <v>8.4304633978922183E-3</v>
      </c>
      <c r="CO13" s="11">
        <v>-4.2875994948307072E-3</v>
      </c>
      <c r="CP13" s="11">
        <v>-2.2035477260808234E-2</v>
      </c>
      <c r="CQ13" s="11">
        <v>4.0578637493220437E-3</v>
      </c>
      <c r="CR13" s="11">
        <v>1.3989847282654955E-2</v>
      </c>
      <c r="CS13" s="11">
        <v>-7.5317785691596528E-3</v>
      </c>
      <c r="CT13" s="11">
        <v>-1.1593019687235695E-2</v>
      </c>
      <c r="CU13" s="11">
        <v>-9.9504962596649316E-3</v>
      </c>
      <c r="CV13" s="11">
        <v>-2.5498789062009308E-2</v>
      </c>
      <c r="CW13" s="11">
        <v>3.3693740787565929E-4</v>
      </c>
      <c r="CX13" s="11">
        <v>-1.6583023541236974E-2</v>
      </c>
      <c r="CY13" s="11">
        <v>-1.6147827835426343E-2</v>
      </c>
      <c r="CZ13" s="11">
        <v>-3.8155983940318938E-3</v>
      </c>
      <c r="DA13" s="11">
        <v>-3.8721664123334554E-3</v>
      </c>
      <c r="DB13" s="11">
        <v>9.7932540400669232E-4</v>
      </c>
      <c r="DC13" s="11">
        <v>-1.8277343076317898E-2</v>
      </c>
      <c r="DD13" s="11">
        <v>-1.6343758668875052E-2</v>
      </c>
      <c r="DE13" s="11">
        <v>-1.5745335890125167E-2</v>
      </c>
      <c r="DF13" s="11">
        <v>-3.7754600689799411E-2</v>
      </c>
      <c r="DG13" s="11">
        <v>-8.767685898145583E-3</v>
      </c>
      <c r="DH13" s="11">
        <v>4.604950436473354E-3</v>
      </c>
      <c r="DI13" s="11">
        <v>3.9395962421506781E-4</v>
      </c>
      <c r="DJ13" s="11">
        <v>-5.3848702957237649E-3</v>
      </c>
      <c r="DK13" s="11">
        <v>-1.0009643299947468E-2</v>
      </c>
      <c r="DN13" s="15">
        <f t="shared" si="9"/>
        <v>0</v>
      </c>
      <c r="DO13" s="15">
        <f t="shared" si="9"/>
        <v>0</v>
      </c>
      <c r="DP13" s="15">
        <f t="shared" si="9"/>
        <v>0</v>
      </c>
      <c r="DQ13" s="15">
        <f t="shared" si="9"/>
        <v>0</v>
      </c>
      <c r="DR13" s="15">
        <f t="shared" si="9"/>
        <v>0</v>
      </c>
      <c r="DS13" s="15">
        <f t="shared" si="9"/>
        <v>0</v>
      </c>
      <c r="DT13" s="15">
        <f t="shared" si="9"/>
        <v>0</v>
      </c>
      <c r="DU13" s="15">
        <f t="shared" si="9"/>
        <v>0</v>
      </c>
      <c r="DV13" s="15">
        <f t="shared" si="9"/>
        <v>0.01</v>
      </c>
      <c r="DW13" s="15">
        <f t="shared" si="9"/>
        <v>0</v>
      </c>
      <c r="DX13" s="15">
        <f t="shared" si="10"/>
        <v>0</v>
      </c>
      <c r="DY13" s="15">
        <f t="shared" si="10"/>
        <v>0</v>
      </c>
      <c r="DZ13" s="15">
        <f t="shared" si="10"/>
        <v>0</v>
      </c>
      <c r="EA13" s="15">
        <f t="shared" si="10"/>
        <v>0</v>
      </c>
      <c r="EB13" s="15">
        <f t="shared" si="10"/>
        <v>0</v>
      </c>
      <c r="EC13" s="15">
        <f t="shared" si="10"/>
        <v>0</v>
      </c>
      <c r="ED13" s="15">
        <f t="shared" si="10"/>
        <v>0</v>
      </c>
      <c r="EE13" s="15">
        <f t="shared" si="10"/>
        <v>0</v>
      </c>
      <c r="EF13" s="15">
        <f t="shared" si="10"/>
        <v>0</v>
      </c>
      <c r="EG13" s="15">
        <f t="shared" si="10"/>
        <v>0</v>
      </c>
      <c r="EH13" s="15">
        <f t="shared" si="11"/>
        <v>0</v>
      </c>
      <c r="EI13" s="15">
        <f t="shared" si="11"/>
        <v>0</v>
      </c>
      <c r="EJ13" s="15">
        <f t="shared" si="11"/>
        <v>0</v>
      </c>
      <c r="EK13" s="15">
        <f t="shared" si="11"/>
        <v>0</v>
      </c>
      <c r="EL13" s="15">
        <f t="shared" si="11"/>
        <v>0</v>
      </c>
      <c r="EM13" s="15">
        <f t="shared" si="11"/>
        <v>0</v>
      </c>
      <c r="EN13" s="15">
        <f t="shared" si="11"/>
        <v>0</v>
      </c>
      <c r="EO13" s="15">
        <f t="shared" si="11"/>
        <v>0</v>
      </c>
      <c r="EP13" s="15">
        <f t="shared" si="11"/>
        <v>0</v>
      </c>
      <c r="EQ13" s="15">
        <f t="shared" si="11"/>
        <v>0</v>
      </c>
      <c r="EU13" s="4">
        <v>9</v>
      </c>
      <c r="EV13" s="4"/>
    </row>
    <row r="14" spans="1:152" ht="18.600000000000001" customHeight="1" x14ac:dyDescent="0.25">
      <c r="A14" s="31" t="str">
        <f t="shared" si="2"/>
        <v>EU Corporates</v>
      </c>
      <c r="B14" s="27">
        <f t="shared" si="3"/>
        <v>0.06</v>
      </c>
      <c r="C14" s="22">
        <v>0.3</v>
      </c>
      <c r="D14" s="22">
        <v>0</v>
      </c>
      <c r="E14" s="29">
        <f t="shared" ca="1" si="4"/>
        <v>6.7904622379982519E-3</v>
      </c>
      <c r="F14" s="20">
        <v>3.510422E-3</v>
      </c>
      <c r="G14" s="19">
        <f ca="1"/>
        <v>-6.8906505845314076E-5</v>
      </c>
      <c r="H14" s="4"/>
      <c r="I14" s="42" t="s">
        <v>27</v>
      </c>
      <c r="J14" s="10">
        <f t="shared" ca="1" si="5"/>
        <v>0.16119667359321441</v>
      </c>
      <c r="K14" s="10">
        <f t="shared" ca="1" si="5"/>
        <v>0.34310218887668453</v>
      </c>
      <c r="L14" s="10">
        <f t="shared" ca="1" si="5"/>
        <v>0.46717728470940778</v>
      </c>
      <c r="M14" s="10">
        <f t="shared" ca="1" si="5"/>
        <v>0.33534820941692978</v>
      </c>
      <c r="N14" s="10">
        <f t="shared" ca="1" si="5"/>
        <v>0.48328858538609254</v>
      </c>
      <c r="O14" s="10">
        <f t="shared" ca="1" si="5"/>
        <v>0.5667575467332383</v>
      </c>
      <c r="P14" s="10">
        <f t="shared" ca="1" si="5"/>
        <v>5.8563992773042882E-2</v>
      </c>
      <c r="Q14" s="10">
        <f t="shared" ca="1" si="5"/>
        <v>0.46660383369304109</v>
      </c>
      <c r="R14" s="10">
        <f t="shared" ca="1" si="5"/>
        <v>0.44925877074903486</v>
      </c>
      <c r="S14" s="10">
        <f t="shared" ca="1" si="5"/>
        <v>1.0000000000000002</v>
      </c>
      <c r="T14" s="10">
        <f t="shared" ca="1" si="6"/>
        <v>0.50085789204245434</v>
      </c>
      <c r="U14" s="10">
        <f t="shared" ca="1" si="6"/>
        <v>0.66792920262739419</v>
      </c>
      <c r="V14" s="10">
        <f t="shared" ca="1" si="6"/>
        <v>0.62709643927941039</v>
      </c>
      <c r="W14" s="10">
        <f t="shared" ca="1" si="6"/>
        <v>0.58912935318414894</v>
      </c>
      <c r="X14" s="10">
        <f t="shared" ca="1" si="6"/>
        <v>0.15383427762086255</v>
      </c>
      <c r="Y14" s="10">
        <f t="shared" ca="1" si="6"/>
        <v>0.24718966954528893</v>
      </c>
      <c r="Z14" s="10">
        <f t="shared" ca="1" si="6"/>
        <v>0.4295542601920046</v>
      </c>
      <c r="AA14" s="10">
        <f t="shared" ca="1" si="6"/>
        <v>0.62308611708943717</v>
      </c>
      <c r="AB14" s="10">
        <f t="shared" ca="1" si="6"/>
        <v>0.12908356334014662</v>
      </c>
      <c r="AC14" s="10">
        <f t="shared" ca="1" si="6"/>
        <v>0.6313920938353802</v>
      </c>
      <c r="AD14" s="10">
        <f t="shared" ca="1" si="7"/>
        <v>6.1575553148755569E-2</v>
      </c>
      <c r="AE14" s="10">
        <f t="shared" ca="1" si="7"/>
        <v>0.53231441395851598</v>
      </c>
      <c r="AF14" s="10">
        <f t="shared" ca="1" si="7"/>
        <v>0.61937699938099999</v>
      </c>
      <c r="AG14" s="10">
        <f t="shared" ca="1" si="7"/>
        <v>0.46186947283997709</v>
      </c>
      <c r="AH14" s="10">
        <f t="shared" ca="1" si="7"/>
        <v>-5.0261849660040873E-2</v>
      </c>
      <c r="AI14" s="10">
        <f t="shared" ca="1" si="7"/>
        <v>0.11104221711955822</v>
      </c>
      <c r="AJ14" s="10">
        <f t="shared" ca="1" si="7"/>
        <v>0.33324902653101962</v>
      </c>
      <c r="AK14" s="10">
        <f t="shared" ca="1" si="7"/>
        <v>0.54587502655482301</v>
      </c>
      <c r="AL14" s="10">
        <f t="shared" ca="1" si="7"/>
        <v>0.5699193534249779</v>
      </c>
      <c r="AM14" s="10">
        <f t="shared" ca="1" si="7"/>
        <v>0.41501171613019844</v>
      </c>
      <c r="AN14" s="10"/>
      <c r="AS14" s="25">
        <f t="shared" si="8"/>
        <v>0.3</v>
      </c>
      <c r="AT14" s="25">
        <f t="shared" si="8"/>
        <v>0.27</v>
      </c>
      <c r="AU14" s="25">
        <f t="shared" si="8"/>
        <v>0.24</v>
      </c>
      <c r="AV14" s="25">
        <f t="shared" si="8"/>
        <v>0.21</v>
      </c>
      <c r="AW14" s="25">
        <f t="shared" si="8"/>
        <v>0.18</v>
      </c>
      <c r="AX14" s="25">
        <f t="shared" si="8"/>
        <v>0.15</v>
      </c>
      <c r="AY14" s="25">
        <f t="shared" si="8"/>
        <v>0.12</v>
      </c>
      <c r="AZ14" s="25">
        <f t="shared" si="8"/>
        <v>0.09</v>
      </c>
      <c r="BA14" s="25">
        <f t="shared" si="8"/>
        <v>0.06</v>
      </c>
      <c r="BB14" s="25">
        <f t="shared" si="8"/>
        <v>0.03</v>
      </c>
      <c r="BC14" s="25">
        <f t="shared" si="8"/>
        <v>0</v>
      </c>
      <c r="BD14" s="11">
        <v>2.6390786670966726E-3</v>
      </c>
      <c r="BE14" s="11">
        <v>-5.7008918645518047E-4</v>
      </c>
      <c r="BF14" s="11">
        <v>-5.7752296838804451E-3</v>
      </c>
      <c r="BG14" s="11">
        <v>-9.407746193480504E-4</v>
      </c>
      <c r="BH14" s="11">
        <v>-2.2817158503194435E-3</v>
      </c>
      <c r="BI14" s="11">
        <v>-2.3843936720899683E-2</v>
      </c>
      <c r="BJ14" s="11">
        <v>-2.8309893974746148E-3</v>
      </c>
      <c r="BK14" s="11">
        <v>2.3891262534483371E-3</v>
      </c>
      <c r="BL14" s="11">
        <v>-8.4185030273573602E-3</v>
      </c>
      <c r="BM14" s="11">
        <v>-2.17644742308154E-3</v>
      </c>
      <c r="BN14" s="11">
        <v>4.9937957329684313E-3</v>
      </c>
      <c r="BO14" s="11">
        <v>1.9371874743707718E-3</v>
      </c>
      <c r="BP14" s="11">
        <v>2.4616134681325619E-3</v>
      </c>
      <c r="BQ14" s="11">
        <v>-1.6387047708960267E-2</v>
      </c>
      <c r="BR14" s="11">
        <v>-2.8733742969944132E-3</v>
      </c>
      <c r="BS14" s="11">
        <v>4.8724387868732677E-3</v>
      </c>
      <c r="BT14" s="11">
        <v>-4.967947215787083E-4</v>
      </c>
      <c r="BU14" s="11">
        <v>1.2094780971925179E-3</v>
      </c>
      <c r="BV14" s="11">
        <v>-4.9734768047438038E-4</v>
      </c>
      <c r="BW14" s="11">
        <v>-1.5009477283238759E-3</v>
      </c>
      <c r="BX14" s="11">
        <v>8.9574606903839449E-3</v>
      </c>
      <c r="BY14" s="11">
        <v>2.2355380940193292E-3</v>
      </c>
      <c r="BZ14" s="11">
        <v>5.8997341601643161E-3</v>
      </c>
      <c r="CA14" s="11">
        <v>-8.3320286479152683E-3</v>
      </c>
      <c r="CB14" s="11">
        <v>-4.0910131875904199E-4</v>
      </c>
      <c r="CC14" s="11">
        <v>5.8252485489518335E-5</v>
      </c>
      <c r="CD14" s="11">
        <v>3.2064023559055466E-2</v>
      </c>
      <c r="CE14" s="11">
        <v>2.8639513294392183E-2</v>
      </c>
      <c r="CF14" s="11">
        <v>1.2340214556599838E-2</v>
      </c>
      <c r="CG14" s="11">
        <v>2.1256700515087879E-2</v>
      </c>
      <c r="CH14" s="11">
        <v>1.2338205021235282E-2</v>
      </c>
      <c r="CI14" s="11">
        <v>1.5225193260402392E-2</v>
      </c>
      <c r="CJ14" s="11">
        <v>7.1271166612854042E-3</v>
      </c>
      <c r="CK14" s="11">
        <v>7.8774848395548602E-3</v>
      </c>
      <c r="CL14" s="11">
        <v>4.3269950630666631E-3</v>
      </c>
      <c r="CM14" s="11">
        <v>5.0984307579995392E-3</v>
      </c>
      <c r="CN14" s="11">
        <v>5.2562274501632977E-3</v>
      </c>
      <c r="CO14" s="11">
        <v>2.4903333873418365E-3</v>
      </c>
      <c r="CP14" s="11">
        <v>-4.9332370985203378E-3</v>
      </c>
      <c r="CQ14" s="11">
        <v>-6.909375581242938E-3</v>
      </c>
      <c r="CR14" s="11">
        <v>-1.1302721469953481E-3</v>
      </c>
      <c r="CS14" s="11">
        <v>-2.0405263997689271E-2</v>
      </c>
      <c r="CT14" s="11">
        <v>1.1071626607519924E-2</v>
      </c>
      <c r="CU14" s="11">
        <v>-3.9848116792186028E-3</v>
      </c>
      <c r="CV14" s="11">
        <v>-2.1090456270723701E-3</v>
      </c>
      <c r="CW14" s="11">
        <v>-7.1965748887606873E-3</v>
      </c>
      <c r="CX14" s="11">
        <v>-8.5796897908665404E-3</v>
      </c>
      <c r="CY14" s="11">
        <v>-3.811786216550872E-3</v>
      </c>
      <c r="CZ14" s="11">
        <v>-2.4898605077497971E-3</v>
      </c>
      <c r="DA14" s="11">
        <v>1.1423959069027934E-3</v>
      </c>
      <c r="DB14" s="11">
        <v>-2.3799848287818781E-3</v>
      </c>
      <c r="DC14" s="11">
        <v>-1.2005979771427255E-2</v>
      </c>
      <c r="DD14" s="11">
        <v>-3.0028552549553611E-3</v>
      </c>
      <c r="DE14" s="11">
        <v>-1.6938316572836509E-3</v>
      </c>
      <c r="DF14" s="11">
        <v>-1.6999090064303002E-2</v>
      </c>
      <c r="DG14" s="11">
        <v>-9.9975306068499359E-3</v>
      </c>
      <c r="DH14" s="11">
        <v>-2.5056810571647548E-3</v>
      </c>
      <c r="DI14" s="11">
        <v>9.2342828011915401E-4</v>
      </c>
      <c r="DJ14" s="11">
        <v>-2.7432861680624088E-3</v>
      </c>
      <c r="DK14" s="11">
        <v>4.7481215564726398E-4</v>
      </c>
      <c r="DN14" s="15">
        <f t="shared" si="9"/>
        <v>0</v>
      </c>
      <c r="DO14" s="15">
        <f t="shared" si="9"/>
        <v>0</v>
      </c>
      <c r="DP14" s="15">
        <f t="shared" si="9"/>
        <v>0</v>
      </c>
      <c r="DQ14" s="15">
        <f t="shared" si="9"/>
        <v>0</v>
      </c>
      <c r="DR14" s="15">
        <f t="shared" si="9"/>
        <v>0</v>
      </c>
      <c r="DS14" s="15">
        <f t="shared" si="9"/>
        <v>0</v>
      </c>
      <c r="DT14" s="15">
        <f t="shared" si="9"/>
        <v>0</v>
      </c>
      <c r="DU14" s="15">
        <f t="shared" si="9"/>
        <v>0</v>
      </c>
      <c r="DV14" s="15">
        <f t="shared" si="9"/>
        <v>0</v>
      </c>
      <c r="DW14" s="15">
        <f t="shared" si="9"/>
        <v>0.01</v>
      </c>
      <c r="DX14" s="15">
        <f t="shared" si="10"/>
        <v>0</v>
      </c>
      <c r="DY14" s="15">
        <f t="shared" si="10"/>
        <v>0</v>
      </c>
      <c r="DZ14" s="15">
        <f t="shared" si="10"/>
        <v>0</v>
      </c>
      <c r="EA14" s="15">
        <f t="shared" si="10"/>
        <v>0</v>
      </c>
      <c r="EB14" s="15">
        <f t="shared" si="10"/>
        <v>0</v>
      </c>
      <c r="EC14" s="15">
        <f t="shared" si="10"/>
        <v>0</v>
      </c>
      <c r="ED14" s="15">
        <f t="shared" si="10"/>
        <v>0</v>
      </c>
      <c r="EE14" s="15">
        <f t="shared" si="10"/>
        <v>0</v>
      </c>
      <c r="EF14" s="15">
        <f t="shared" si="10"/>
        <v>0</v>
      </c>
      <c r="EG14" s="15">
        <f t="shared" si="10"/>
        <v>0</v>
      </c>
      <c r="EH14" s="15">
        <f t="shared" si="11"/>
        <v>0</v>
      </c>
      <c r="EI14" s="15">
        <f t="shared" si="11"/>
        <v>0</v>
      </c>
      <c r="EJ14" s="15">
        <f t="shared" si="11"/>
        <v>0</v>
      </c>
      <c r="EK14" s="15">
        <f t="shared" si="11"/>
        <v>0</v>
      </c>
      <c r="EL14" s="15">
        <f t="shared" si="11"/>
        <v>0</v>
      </c>
      <c r="EM14" s="15">
        <f t="shared" si="11"/>
        <v>0</v>
      </c>
      <c r="EN14" s="15">
        <f t="shared" si="11"/>
        <v>0</v>
      </c>
      <c r="EO14" s="15">
        <f t="shared" si="11"/>
        <v>0</v>
      </c>
      <c r="EP14" s="15">
        <f t="shared" si="11"/>
        <v>0</v>
      </c>
      <c r="EQ14" s="15">
        <f t="shared" si="11"/>
        <v>0</v>
      </c>
      <c r="EU14" s="4">
        <v>10</v>
      </c>
      <c r="EV14" s="4"/>
    </row>
    <row r="15" spans="1:152" ht="18.600000000000001" customHeight="1" x14ac:dyDescent="0.25">
      <c r="A15" s="31" t="str">
        <f t="shared" si="2"/>
        <v>Europe Corporates</v>
      </c>
      <c r="B15" s="27">
        <f t="shared" si="3"/>
        <v>0</v>
      </c>
      <c r="C15" s="22"/>
      <c r="D15" s="22"/>
      <c r="E15" s="29">
        <f t="shared" ca="1" si="4"/>
        <v>7.99270349865463E-3</v>
      </c>
      <c r="F15" s="20">
        <v>6.069751E-3</v>
      </c>
      <c r="G15" s="19">
        <f ca="1"/>
        <v>-6.740547082618141E-5</v>
      </c>
      <c r="H15" s="4"/>
      <c r="I15" s="42" t="s">
        <v>22</v>
      </c>
      <c r="J15" s="10">
        <f t="shared" ref="J15:S24" ca="1" si="12">CORREL(OFFSET($BD$5,$EU15-1,$EU$2-1,1,$EU$3-$EU$2+1),OFFSET($BD$5,J$2-1,$EU$2-1,1,$EU$3-$EU$2+1))</f>
        <v>0.15462837767476909</v>
      </c>
      <c r="K15" s="10">
        <f t="shared" ca="1" si="12"/>
        <v>0.54092935600741876</v>
      </c>
      <c r="L15" s="10">
        <f t="shared" ca="1" si="12"/>
        <v>0.18895283209106789</v>
      </c>
      <c r="M15" s="10">
        <f t="shared" ca="1" si="12"/>
        <v>0.30104788259161686</v>
      </c>
      <c r="N15" s="10">
        <f t="shared" ca="1" si="12"/>
        <v>0.37017336803812967</v>
      </c>
      <c r="O15" s="10">
        <f t="shared" ca="1" si="12"/>
        <v>0.24188710481210327</v>
      </c>
      <c r="P15" s="10">
        <f t="shared" ca="1" si="12"/>
        <v>0.1725924619229687</v>
      </c>
      <c r="Q15" s="10">
        <f t="shared" ca="1" si="12"/>
        <v>0.54716341708802274</v>
      </c>
      <c r="R15" s="10">
        <f t="shared" ca="1" si="12"/>
        <v>0.66241330913540875</v>
      </c>
      <c r="S15" s="10">
        <f t="shared" ca="1" si="12"/>
        <v>0.50085789204245434</v>
      </c>
      <c r="T15" s="10">
        <f t="shared" ref="T15:AC24" ca="1" si="13">CORREL(OFFSET($BD$5,$EU15-1,$EU$2-1,1,$EU$3-$EU$2+1),OFFSET($BD$5,T$2-1,$EU$2-1,1,$EU$3-$EU$2+1))</f>
        <v>1</v>
      </c>
      <c r="U15" s="10">
        <f t="shared" ca="1" si="13"/>
        <v>0.41859717598650392</v>
      </c>
      <c r="V15" s="10">
        <f t="shared" ca="1" si="13"/>
        <v>0.2455885944426946</v>
      </c>
      <c r="W15" s="10">
        <f t="shared" ca="1" si="13"/>
        <v>0.21846976813891214</v>
      </c>
      <c r="X15" s="10">
        <f t="shared" ca="1" si="13"/>
        <v>0.17079638595034016</v>
      </c>
      <c r="Y15" s="10">
        <f t="shared" ca="1" si="13"/>
        <v>0.35932124247955838</v>
      </c>
      <c r="Z15" s="10">
        <f t="shared" ca="1" si="13"/>
        <v>0.24602566212401422</v>
      </c>
      <c r="AA15" s="10">
        <f t="shared" ca="1" si="13"/>
        <v>0.11232069490123794</v>
      </c>
      <c r="AB15" s="10">
        <f t="shared" ca="1" si="13"/>
        <v>-7.4357889715072269E-4</v>
      </c>
      <c r="AC15" s="10">
        <f t="shared" ca="1" si="13"/>
        <v>0.24343600485076572</v>
      </c>
      <c r="AD15" s="10">
        <f t="shared" ref="AD15:AM24" ca="1" si="14">CORREL(OFFSET($BD$5,$EU15-1,$EU$2-1,1,$EU$3-$EU$2+1),OFFSET($BD$5,AD$2-1,$EU$2-1,1,$EU$3-$EU$2+1))</f>
        <v>9.0427609102393156E-2</v>
      </c>
      <c r="AE15" s="10">
        <f t="shared" ca="1" si="14"/>
        <v>0.2308943608377087</v>
      </c>
      <c r="AF15" s="10">
        <f t="shared" ca="1" si="14"/>
        <v>0.50884134625096944</v>
      </c>
      <c r="AG15" s="10">
        <f t="shared" ca="1" si="14"/>
        <v>0.18789224942980795</v>
      </c>
      <c r="AH15" s="10">
        <f t="shared" ca="1" si="14"/>
        <v>0.19550731312486574</v>
      </c>
      <c r="AI15" s="10">
        <f t="shared" ca="1" si="14"/>
        <v>2.5514847246282921E-2</v>
      </c>
      <c r="AJ15" s="10">
        <f t="shared" ca="1" si="14"/>
        <v>0.98185322712441137</v>
      </c>
      <c r="AK15" s="10">
        <f t="shared" ca="1" si="14"/>
        <v>0.505000127045376</v>
      </c>
      <c r="AL15" s="10">
        <f t="shared" ca="1" si="14"/>
        <v>0.67575166786097784</v>
      </c>
      <c r="AM15" s="10">
        <f t="shared" ca="1" si="14"/>
        <v>0.30201480309167461</v>
      </c>
      <c r="AN15" s="10"/>
      <c r="AS15" s="25">
        <f t="shared" ref="AS15:BC24" si="15">(AS$1*$C15+(1-AS$1)*$D15)</f>
        <v>0</v>
      </c>
      <c r="AT15" s="25">
        <f t="shared" si="15"/>
        <v>0</v>
      </c>
      <c r="AU15" s="25">
        <f t="shared" si="15"/>
        <v>0</v>
      </c>
      <c r="AV15" s="25">
        <f t="shared" si="15"/>
        <v>0</v>
      </c>
      <c r="AW15" s="25">
        <f t="shared" si="15"/>
        <v>0</v>
      </c>
      <c r="AX15" s="25">
        <f t="shared" si="15"/>
        <v>0</v>
      </c>
      <c r="AY15" s="25">
        <f t="shared" si="15"/>
        <v>0</v>
      </c>
      <c r="AZ15" s="25">
        <f t="shared" si="15"/>
        <v>0</v>
      </c>
      <c r="BA15" s="25">
        <f t="shared" si="15"/>
        <v>0</v>
      </c>
      <c r="BB15" s="25">
        <f t="shared" si="15"/>
        <v>0</v>
      </c>
      <c r="BC15" s="25">
        <f t="shared" si="15"/>
        <v>0</v>
      </c>
      <c r="BD15" s="11">
        <v>2.6484211606558894E-3</v>
      </c>
      <c r="BE15" s="11">
        <v>6.0387719002168438E-3</v>
      </c>
      <c r="BF15" s="11">
        <v>1.5804290845549129E-3</v>
      </c>
      <c r="BG15" s="11">
        <v>3.7711489850038582E-3</v>
      </c>
      <c r="BH15" s="11">
        <v>2.5800999363845278E-4</v>
      </c>
      <c r="BI15" s="11">
        <v>-6.4371948264575485E-3</v>
      </c>
      <c r="BJ15" s="11">
        <v>1.5887793623468038E-3</v>
      </c>
      <c r="BK15" s="11">
        <v>2.7895344923087873E-3</v>
      </c>
      <c r="BL15" s="11">
        <v>-1.6845814268849901E-3</v>
      </c>
      <c r="BM15" s="11">
        <v>4.8857195127993691E-4</v>
      </c>
      <c r="BN15" s="11">
        <v>5.4131201480227542E-3</v>
      </c>
      <c r="BO15" s="11">
        <v>1.1381199375308348E-2</v>
      </c>
      <c r="BP15" s="11">
        <v>5.2929102434051689E-3</v>
      </c>
      <c r="BQ15" s="11">
        <v>-3.5910680921538152E-3</v>
      </c>
      <c r="BR15" s="11">
        <v>2.0985834039040085E-3</v>
      </c>
      <c r="BS15" s="11">
        <v>4.3954237946888242E-3</v>
      </c>
      <c r="BT15" s="11">
        <v>2.323663369236284E-3</v>
      </c>
      <c r="BU15" s="11">
        <v>3.5694068186884476E-3</v>
      </c>
      <c r="BV15" s="11">
        <v>4.3563375958772799E-3</v>
      </c>
      <c r="BW15" s="11">
        <v>4.4999654007067402E-3</v>
      </c>
      <c r="BX15" s="11">
        <v>3.6842362982920651E-3</v>
      </c>
      <c r="BY15" s="11">
        <v>2.8253801537774237E-3</v>
      </c>
      <c r="BZ15" s="11">
        <v>3.2826428363987858E-3</v>
      </c>
      <c r="CA15" s="11">
        <v>-3.93214591511859E-3</v>
      </c>
      <c r="CB15" s="11">
        <v>4.1398045212626133E-3</v>
      </c>
      <c r="CC15" s="11">
        <v>2.396957377551967E-3</v>
      </c>
      <c r="CD15" s="11">
        <v>1.3121490191708052E-2</v>
      </c>
      <c r="CE15" s="11">
        <v>2.5538608594539713E-2</v>
      </c>
      <c r="CF15" s="11">
        <v>2.1418109700354515E-2</v>
      </c>
      <c r="CG15" s="11">
        <v>2.6304598938042822E-2</v>
      </c>
      <c r="CH15" s="11">
        <v>2.0615588889710601E-2</v>
      </c>
      <c r="CI15" s="11">
        <v>2.0016698779917075E-2</v>
      </c>
      <c r="CJ15" s="11">
        <v>1.2759358189897041E-2</v>
      </c>
      <c r="CK15" s="11">
        <v>4.9581866690582288E-3</v>
      </c>
      <c r="CL15" s="11">
        <v>3.1070623441029621E-3</v>
      </c>
      <c r="CM15" s="11">
        <v>2.3448901877224371E-2</v>
      </c>
      <c r="CN15" s="11">
        <v>8.0600861127075873E-3</v>
      </c>
      <c r="CO15" s="11">
        <v>8.7864740375345196E-3</v>
      </c>
      <c r="CP15" s="11">
        <v>-8.3654418690625176E-3</v>
      </c>
      <c r="CQ15" s="11">
        <v>1.0127956302543151E-2</v>
      </c>
      <c r="CR15" s="11">
        <v>-3.1930055593404338E-3</v>
      </c>
      <c r="CS15" s="11">
        <v>-1.4400028128040754E-2</v>
      </c>
      <c r="CT15" s="11">
        <v>-6.0722933275969559E-4</v>
      </c>
      <c r="CU15" s="11">
        <v>-7.0532616155254413E-3</v>
      </c>
      <c r="CV15" s="11">
        <v>-1.2488678022899546E-2</v>
      </c>
      <c r="CW15" s="11">
        <v>6.0748145037721191E-3</v>
      </c>
      <c r="CX15" s="11">
        <v>-6.1282788431374913E-3</v>
      </c>
      <c r="CY15" s="11">
        <v>-3.6516142512521554E-3</v>
      </c>
      <c r="CZ15" s="11">
        <v>-6.3885246768918824E-3</v>
      </c>
      <c r="DA15" s="11">
        <v>-4.587318056237133E-3</v>
      </c>
      <c r="DB15" s="11">
        <v>-3.8180010662581809E-3</v>
      </c>
      <c r="DC15" s="11">
        <v>-1.7551525862096184E-3</v>
      </c>
      <c r="DD15" s="11">
        <v>-2.3059819685650185E-3</v>
      </c>
      <c r="DE15" s="11">
        <v>1.0823143361398113E-3</v>
      </c>
      <c r="DF15" s="11">
        <v>-6.8688640821417124E-3</v>
      </c>
      <c r="DG15" s="11">
        <v>-8.4321370924140826E-3</v>
      </c>
      <c r="DH15" s="11">
        <v>-7.4790458616280642E-4</v>
      </c>
      <c r="DI15" s="11">
        <v>1.7914496245996503E-5</v>
      </c>
      <c r="DJ15" s="11">
        <v>-1.4975593168750079E-3</v>
      </c>
      <c r="DK15" s="11">
        <v>-9.3885972326346323E-4</v>
      </c>
      <c r="DN15" s="15">
        <f t="shared" ref="DN15:DW24" si="16">IF(AND($D15&gt;0,$EU15=DN$1),1%-1%/$DM$2,IF($EU15=DN$1,1%,IF($D15&gt;0,-1%/$DM$2,0)))</f>
        <v>0</v>
      </c>
      <c r="DO15" s="15">
        <f t="shared" si="16"/>
        <v>0</v>
      </c>
      <c r="DP15" s="15">
        <f t="shared" si="16"/>
        <v>0</v>
      </c>
      <c r="DQ15" s="15">
        <f t="shared" si="16"/>
        <v>0</v>
      </c>
      <c r="DR15" s="15">
        <f t="shared" si="16"/>
        <v>0</v>
      </c>
      <c r="DS15" s="15">
        <f t="shared" si="16"/>
        <v>0</v>
      </c>
      <c r="DT15" s="15">
        <f t="shared" si="16"/>
        <v>0</v>
      </c>
      <c r="DU15" s="15">
        <f t="shared" si="16"/>
        <v>0</v>
      </c>
      <c r="DV15" s="15">
        <f t="shared" si="16"/>
        <v>0</v>
      </c>
      <c r="DW15" s="15">
        <f t="shared" si="16"/>
        <v>0</v>
      </c>
      <c r="DX15" s="15">
        <f t="shared" ref="DX15:EG24" si="17">IF(AND($D15&gt;0,$EU15=DX$1),1%-1%/$DM$2,IF($EU15=DX$1,1%,IF($D15&gt;0,-1%/$DM$2,0)))</f>
        <v>0.01</v>
      </c>
      <c r="DY15" s="15">
        <f t="shared" si="17"/>
        <v>0</v>
      </c>
      <c r="DZ15" s="15">
        <f t="shared" si="17"/>
        <v>0</v>
      </c>
      <c r="EA15" s="15">
        <f t="shared" si="17"/>
        <v>0</v>
      </c>
      <c r="EB15" s="15">
        <f t="shared" si="17"/>
        <v>0</v>
      </c>
      <c r="EC15" s="15">
        <f t="shared" si="17"/>
        <v>0</v>
      </c>
      <c r="ED15" s="15">
        <f t="shared" si="17"/>
        <v>0</v>
      </c>
      <c r="EE15" s="15">
        <f t="shared" si="17"/>
        <v>0</v>
      </c>
      <c r="EF15" s="15">
        <f t="shared" si="17"/>
        <v>0</v>
      </c>
      <c r="EG15" s="15">
        <f t="shared" si="17"/>
        <v>0</v>
      </c>
      <c r="EH15" s="15">
        <f t="shared" ref="EH15:EQ24" si="18">IF(AND($D15&gt;0,$EU15=EH$1),1%-1%/$DM$2,IF($EU15=EH$1,1%,IF($D15&gt;0,-1%/$DM$2,0)))</f>
        <v>0</v>
      </c>
      <c r="EI15" s="15">
        <f t="shared" si="18"/>
        <v>0</v>
      </c>
      <c r="EJ15" s="15">
        <f t="shared" si="18"/>
        <v>0</v>
      </c>
      <c r="EK15" s="15">
        <f t="shared" si="18"/>
        <v>0</v>
      </c>
      <c r="EL15" s="15">
        <f t="shared" si="18"/>
        <v>0</v>
      </c>
      <c r="EM15" s="15">
        <f t="shared" si="18"/>
        <v>0</v>
      </c>
      <c r="EN15" s="15">
        <f t="shared" si="18"/>
        <v>0</v>
      </c>
      <c r="EO15" s="15">
        <f t="shared" si="18"/>
        <v>0</v>
      </c>
      <c r="EP15" s="15">
        <f t="shared" si="18"/>
        <v>0</v>
      </c>
      <c r="EQ15" s="15">
        <f t="shared" si="18"/>
        <v>0</v>
      </c>
      <c r="EU15" s="4">
        <v>11</v>
      </c>
      <c r="EV15" s="4"/>
    </row>
    <row r="16" spans="1:152" ht="18.600000000000001" customHeight="1" x14ac:dyDescent="0.25">
      <c r="A16" s="31" t="str">
        <f t="shared" si="2"/>
        <v>France Corporates</v>
      </c>
      <c r="B16" s="27">
        <f t="shared" si="3"/>
        <v>0</v>
      </c>
      <c r="C16" s="22"/>
      <c r="D16" s="22"/>
      <c r="E16" s="29">
        <f t="shared" ca="1" si="4"/>
        <v>1.1260368908061173E-2</v>
      </c>
      <c r="F16" s="20">
        <v>2.7157879999999998E-3</v>
      </c>
      <c r="G16" s="19">
        <f ca="1"/>
        <v>-2.8832950241980057E-5</v>
      </c>
      <c r="H16" s="4"/>
      <c r="I16" s="42" t="s">
        <v>7</v>
      </c>
      <c r="J16" s="10">
        <f t="shared" ca="1" si="12"/>
        <v>0.1512423607359526</v>
      </c>
      <c r="K16" s="10">
        <f t="shared" ca="1" si="12"/>
        <v>0.12508858654348431</v>
      </c>
      <c r="L16" s="10">
        <f t="shared" ca="1" si="12"/>
        <v>0.52987423091591479</v>
      </c>
      <c r="M16" s="10">
        <f t="shared" ca="1" si="12"/>
        <v>0.20060531932851042</v>
      </c>
      <c r="N16" s="10">
        <f t="shared" ca="1" si="12"/>
        <v>0.67174865037795051</v>
      </c>
      <c r="O16" s="10">
        <f t="shared" ca="1" si="12"/>
        <v>6.2954459604799826E-2</v>
      </c>
      <c r="P16" s="10">
        <f t="shared" ca="1" si="12"/>
        <v>-3.7367574519011258E-2</v>
      </c>
      <c r="Q16" s="10">
        <f t="shared" ca="1" si="12"/>
        <v>0.12065234296031095</v>
      </c>
      <c r="R16" s="10">
        <f t="shared" ca="1" si="12"/>
        <v>6.0371628765438848E-2</v>
      </c>
      <c r="S16" s="10">
        <f t="shared" ca="1" si="12"/>
        <v>0.66792920262739419</v>
      </c>
      <c r="T16" s="10">
        <f t="shared" ca="1" si="13"/>
        <v>0.41859717598650392</v>
      </c>
      <c r="U16" s="10">
        <f t="shared" ca="1" si="13"/>
        <v>1.0000000000000002</v>
      </c>
      <c r="V16" s="10">
        <f t="shared" ca="1" si="13"/>
        <v>0.46826525583993944</v>
      </c>
      <c r="W16" s="10">
        <f t="shared" ca="1" si="13"/>
        <v>8.8593376340949617E-2</v>
      </c>
      <c r="X16" s="10">
        <f t="shared" ca="1" si="13"/>
        <v>0.37427674609242029</v>
      </c>
      <c r="Y16" s="10">
        <f t="shared" ca="1" si="13"/>
        <v>5.2975651190255615E-2</v>
      </c>
      <c r="Z16" s="10">
        <f t="shared" ca="1" si="13"/>
        <v>0.10930713761711505</v>
      </c>
      <c r="AA16" s="10">
        <f t="shared" ca="1" si="13"/>
        <v>0.16781125958982673</v>
      </c>
      <c r="AB16" s="10">
        <f t="shared" ca="1" si="13"/>
        <v>-8.5961296889549024E-2</v>
      </c>
      <c r="AC16" s="10">
        <f t="shared" ca="1" si="13"/>
        <v>0.24433512047049294</v>
      </c>
      <c r="AD16" s="10">
        <f t="shared" ca="1" si="14"/>
        <v>-9.7838178692664281E-3</v>
      </c>
      <c r="AE16" s="10">
        <f t="shared" ca="1" si="14"/>
        <v>0.52466235715477649</v>
      </c>
      <c r="AF16" s="10">
        <f t="shared" ca="1" si="14"/>
        <v>0.70841448499844706</v>
      </c>
      <c r="AG16" s="10">
        <f t="shared" ca="1" si="14"/>
        <v>0.53119840276246066</v>
      </c>
      <c r="AH16" s="10">
        <f t="shared" ca="1" si="14"/>
        <v>8.9937757993803526E-3</v>
      </c>
      <c r="AI16" s="10">
        <f t="shared" ca="1" si="14"/>
        <v>7.7179465018609478E-2</v>
      </c>
      <c r="AJ16" s="10">
        <f t="shared" ca="1" si="14"/>
        <v>0.30901287524089499</v>
      </c>
      <c r="AK16" s="10">
        <f t="shared" ca="1" si="14"/>
        <v>0.65454130743863248</v>
      </c>
      <c r="AL16" s="10">
        <f t="shared" ca="1" si="14"/>
        <v>0.68665327421764799</v>
      </c>
      <c r="AM16" s="10">
        <f t="shared" ca="1" si="14"/>
        <v>0.10722851484307373</v>
      </c>
      <c r="AN16" s="10"/>
      <c r="AS16" s="25">
        <f t="shared" si="15"/>
        <v>0</v>
      </c>
      <c r="AT16" s="25">
        <f t="shared" si="15"/>
        <v>0</v>
      </c>
      <c r="AU16" s="25">
        <f t="shared" si="15"/>
        <v>0</v>
      </c>
      <c r="AV16" s="25">
        <f t="shared" si="15"/>
        <v>0</v>
      </c>
      <c r="AW16" s="25">
        <f t="shared" si="15"/>
        <v>0</v>
      </c>
      <c r="AX16" s="25">
        <f t="shared" si="15"/>
        <v>0</v>
      </c>
      <c r="AY16" s="25">
        <f t="shared" si="15"/>
        <v>0</v>
      </c>
      <c r="AZ16" s="25">
        <f t="shared" si="15"/>
        <v>0</v>
      </c>
      <c r="BA16" s="25">
        <f t="shared" si="15"/>
        <v>0</v>
      </c>
      <c r="BB16" s="25">
        <f t="shared" si="15"/>
        <v>0</v>
      </c>
      <c r="BC16" s="25">
        <f t="shared" si="15"/>
        <v>0</v>
      </c>
      <c r="BD16" s="11">
        <v>8.0492224863819573E-3</v>
      </c>
      <c r="BE16" s="11">
        <v>-5.8447665235737967E-3</v>
      </c>
      <c r="BF16" s="11">
        <v>6.3632832876181489E-4</v>
      </c>
      <c r="BG16" s="11">
        <v>-1.366044248333198E-3</v>
      </c>
      <c r="BH16" s="11">
        <v>-6.1217037125715912E-4</v>
      </c>
      <c r="BI16" s="11">
        <v>-2.5458537199242404E-2</v>
      </c>
      <c r="BJ16" s="11">
        <v>3.047831823160374E-3</v>
      </c>
      <c r="BK16" s="11">
        <v>7.4975454118202389E-3</v>
      </c>
      <c r="BL16" s="11">
        <v>1.1191684637586574E-2</v>
      </c>
      <c r="BM16" s="11">
        <v>-3.4123041636201501E-3</v>
      </c>
      <c r="BN16" s="11">
        <v>1.9325575604248968E-2</v>
      </c>
      <c r="BO16" s="11">
        <v>3.0964160408140096E-3</v>
      </c>
      <c r="BP16" s="11">
        <v>1.1330307236485204E-2</v>
      </c>
      <c r="BQ16" s="11">
        <v>-1.3191928018913335E-2</v>
      </c>
      <c r="BR16" s="11">
        <v>-6.0285832773155912E-3</v>
      </c>
      <c r="BS16" s="11">
        <v>5.2623354225778129E-3</v>
      </c>
      <c r="BT16" s="11">
        <v>7.7163962182158485E-5</v>
      </c>
      <c r="BU16" s="11">
        <v>3.7565462577242137E-2</v>
      </c>
      <c r="BV16" s="11">
        <v>-2.2847220718085204E-3</v>
      </c>
      <c r="BW16" s="11">
        <v>-8.6804054256967023E-3</v>
      </c>
      <c r="BX16" s="11">
        <v>6.4967771605428659E-4</v>
      </c>
      <c r="BY16" s="11">
        <v>-1.2525532535744288E-3</v>
      </c>
      <c r="BZ16" s="11">
        <v>-2.8424134986704264E-3</v>
      </c>
      <c r="CA16" s="11">
        <v>-2.7281520577882357E-2</v>
      </c>
      <c r="CB16" s="11">
        <v>1.3904922410308274E-3</v>
      </c>
      <c r="CC16" s="11">
        <v>4.844737171598279E-3</v>
      </c>
      <c r="CD16" s="11">
        <v>3.1896311729365134E-2</v>
      </c>
      <c r="CE16" s="11">
        <v>1.8311906165759062E-2</v>
      </c>
      <c r="CF16" s="11">
        <v>2.5763715216758909E-2</v>
      </c>
      <c r="CG16" s="11">
        <v>8.3001135541906912E-3</v>
      </c>
      <c r="CH16" s="11">
        <v>-5.8530431692904727E-5</v>
      </c>
      <c r="CI16" s="11">
        <v>1.0665213190639289E-2</v>
      </c>
      <c r="CJ16" s="11">
        <v>1.357725352666872E-2</v>
      </c>
      <c r="CK16" s="11">
        <v>-3.0207083387951972E-3</v>
      </c>
      <c r="CL16" s="11">
        <v>4.626209862437447E-3</v>
      </c>
      <c r="CM16" s="11">
        <v>7.5140987930661929E-3</v>
      </c>
      <c r="CN16" s="11">
        <v>-1.9152264164015165E-3</v>
      </c>
      <c r="CO16" s="11">
        <v>1.4131458438594757E-2</v>
      </c>
      <c r="CP16" s="11">
        <v>-1.5137300249334906E-4</v>
      </c>
      <c r="CQ16" s="11">
        <v>-4.5283836082978812E-3</v>
      </c>
      <c r="CR16" s="11">
        <v>-1.8839647269486059E-2</v>
      </c>
      <c r="CS16" s="11">
        <v>-3.9351351861355632E-2</v>
      </c>
      <c r="CT16" s="11">
        <v>-6.580451988658087E-4</v>
      </c>
      <c r="CU16" s="11">
        <v>-2.068801877997517E-3</v>
      </c>
      <c r="CV16" s="11">
        <v>5.0392213001451136E-3</v>
      </c>
      <c r="CW16" s="11">
        <v>-1.0636849611100896E-2</v>
      </c>
      <c r="CX16" s="11">
        <v>3.0105789430678875E-3</v>
      </c>
      <c r="CY16" s="11">
        <v>-3.9960614231775438E-3</v>
      </c>
      <c r="CZ16" s="11">
        <v>-1.524673616808303E-3</v>
      </c>
      <c r="DA16" s="11">
        <v>-8.7236981387683876E-5</v>
      </c>
      <c r="DB16" s="11">
        <v>-8.1907067485820217E-3</v>
      </c>
      <c r="DC16" s="11">
        <v>-1.6684402717048519E-2</v>
      </c>
      <c r="DD16" s="11">
        <v>-9.3850514835966958E-3</v>
      </c>
      <c r="DE16" s="11">
        <v>7.3488572543489727E-3</v>
      </c>
      <c r="DF16" s="11">
        <v>-9.7036714191381934E-3</v>
      </c>
      <c r="DG16" s="11">
        <v>-1.3664825750840603E-2</v>
      </c>
      <c r="DH16" s="11">
        <v>-4.0886390379776261E-3</v>
      </c>
      <c r="DI16" s="11">
        <v>1.5249148215232156E-2</v>
      </c>
      <c r="DJ16" s="11">
        <v>4.8448378861154495E-4</v>
      </c>
      <c r="DK16" s="11">
        <v>1.6131804291044105E-3</v>
      </c>
      <c r="DN16" s="15">
        <f t="shared" si="16"/>
        <v>0</v>
      </c>
      <c r="DO16" s="15">
        <f t="shared" si="16"/>
        <v>0</v>
      </c>
      <c r="DP16" s="15">
        <f t="shared" si="16"/>
        <v>0</v>
      </c>
      <c r="DQ16" s="15">
        <f t="shared" si="16"/>
        <v>0</v>
      </c>
      <c r="DR16" s="15">
        <f t="shared" si="16"/>
        <v>0</v>
      </c>
      <c r="DS16" s="15">
        <f t="shared" si="16"/>
        <v>0</v>
      </c>
      <c r="DT16" s="15">
        <f t="shared" si="16"/>
        <v>0</v>
      </c>
      <c r="DU16" s="15">
        <f t="shared" si="16"/>
        <v>0</v>
      </c>
      <c r="DV16" s="15">
        <f t="shared" si="16"/>
        <v>0</v>
      </c>
      <c r="DW16" s="15">
        <f t="shared" si="16"/>
        <v>0</v>
      </c>
      <c r="DX16" s="15">
        <f t="shared" si="17"/>
        <v>0</v>
      </c>
      <c r="DY16" s="15">
        <f t="shared" si="17"/>
        <v>0.01</v>
      </c>
      <c r="DZ16" s="15">
        <f t="shared" si="17"/>
        <v>0</v>
      </c>
      <c r="EA16" s="15">
        <f t="shared" si="17"/>
        <v>0</v>
      </c>
      <c r="EB16" s="15">
        <f t="shared" si="17"/>
        <v>0</v>
      </c>
      <c r="EC16" s="15">
        <f t="shared" si="17"/>
        <v>0</v>
      </c>
      <c r="ED16" s="15">
        <f t="shared" si="17"/>
        <v>0</v>
      </c>
      <c r="EE16" s="15">
        <f t="shared" si="17"/>
        <v>0</v>
      </c>
      <c r="EF16" s="15">
        <f t="shared" si="17"/>
        <v>0</v>
      </c>
      <c r="EG16" s="15">
        <f t="shared" si="17"/>
        <v>0</v>
      </c>
      <c r="EH16" s="15">
        <f t="shared" si="18"/>
        <v>0</v>
      </c>
      <c r="EI16" s="15">
        <f t="shared" si="18"/>
        <v>0</v>
      </c>
      <c r="EJ16" s="15">
        <f t="shared" si="18"/>
        <v>0</v>
      </c>
      <c r="EK16" s="15">
        <f t="shared" si="18"/>
        <v>0</v>
      </c>
      <c r="EL16" s="15">
        <f t="shared" si="18"/>
        <v>0</v>
      </c>
      <c r="EM16" s="15">
        <f t="shared" si="18"/>
        <v>0</v>
      </c>
      <c r="EN16" s="15">
        <f t="shared" si="18"/>
        <v>0</v>
      </c>
      <c r="EO16" s="15">
        <f t="shared" si="18"/>
        <v>0</v>
      </c>
      <c r="EP16" s="15">
        <f t="shared" si="18"/>
        <v>0</v>
      </c>
      <c r="EQ16" s="15">
        <f t="shared" si="18"/>
        <v>0</v>
      </c>
      <c r="EU16" s="4">
        <v>12</v>
      </c>
      <c r="EV16" s="4"/>
    </row>
    <row r="17" spans="1:152" ht="18.600000000000001" customHeight="1" x14ac:dyDescent="0.25">
      <c r="A17" s="31" t="str">
        <f t="shared" si="2"/>
        <v>Germany Corporates</v>
      </c>
      <c r="B17" s="27">
        <f t="shared" si="3"/>
        <v>0</v>
      </c>
      <c r="C17" s="22"/>
      <c r="D17" s="22"/>
      <c r="E17" s="29">
        <f t="shared" ca="1" si="4"/>
        <v>9.9173685035713506E-3</v>
      </c>
      <c r="F17" s="20">
        <v>3.9096549999999997E-3</v>
      </c>
      <c r="G17" s="19">
        <f ca="1"/>
        <v>-5.4780634413845175E-5</v>
      </c>
      <c r="H17" s="4"/>
      <c r="I17" s="42" t="s">
        <v>10</v>
      </c>
      <c r="J17" s="10">
        <f t="shared" ca="1" si="12"/>
        <v>-0.10576627991604562</v>
      </c>
      <c r="K17" s="10">
        <f t="shared" ca="1" si="12"/>
        <v>0.23894347156471299</v>
      </c>
      <c r="L17" s="10">
        <f t="shared" ca="1" si="12"/>
        <v>0.39561435976167736</v>
      </c>
      <c r="M17" s="10">
        <f t="shared" ca="1" si="12"/>
        <v>0.34105476011313213</v>
      </c>
      <c r="N17" s="10">
        <f t="shared" ca="1" si="12"/>
        <v>0.40794769903607625</v>
      </c>
      <c r="O17" s="10">
        <f t="shared" ca="1" si="12"/>
        <v>8.9970575840368258E-2</v>
      </c>
      <c r="P17" s="10">
        <f t="shared" ca="1" si="12"/>
        <v>-9.4757990345061844E-3</v>
      </c>
      <c r="Q17" s="10">
        <f t="shared" ca="1" si="12"/>
        <v>0.23904067258012202</v>
      </c>
      <c r="R17" s="10">
        <f t="shared" ca="1" si="12"/>
        <v>0.32212301377978131</v>
      </c>
      <c r="S17" s="10">
        <f t="shared" ca="1" si="12"/>
        <v>0.62709643927941039</v>
      </c>
      <c r="T17" s="10">
        <f t="shared" ca="1" si="13"/>
        <v>0.2455885944426946</v>
      </c>
      <c r="U17" s="10">
        <f t="shared" ca="1" si="13"/>
        <v>0.46826525583993944</v>
      </c>
      <c r="V17" s="10">
        <f t="shared" ca="1" si="13"/>
        <v>1</v>
      </c>
      <c r="W17" s="10">
        <f t="shared" ca="1" si="13"/>
        <v>5.0402638742137254E-2</v>
      </c>
      <c r="X17" s="10">
        <f t="shared" ca="1" si="13"/>
        <v>0.29623547144913054</v>
      </c>
      <c r="Y17" s="10">
        <f t="shared" ca="1" si="13"/>
        <v>0.18351760400106867</v>
      </c>
      <c r="Z17" s="10">
        <f t="shared" ca="1" si="13"/>
        <v>0.40545927881453914</v>
      </c>
      <c r="AA17" s="10">
        <f t="shared" ca="1" si="13"/>
        <v>0.1327044555696946</v>
      </c>
      <c r="AB17" s="10">
        <f t="shared" ca="1" si="13"/>
        <v>-3.1197911201429628E-2</v>
      </c>
      <c r="AC17" s="10">
        <f t="shared" ca="1" si="13"/>
        <v>0.2604837360852712</v>
      </c>
      <c r="AD17" s="10">
        <f t="shared" ca="1" si="14"/>
        <v>-0.23662256868067694</v>
      </c>
      <c r="AE17" s="10">
        <f t="shared" ca="1" si="14"/>
        <v>0.42090378895558939</v>
      </c>
      <c r="AF17" s="10">
        <f t="shared" ca="1" si="14"/>
        <v>0.45281273691180907</v>
      </c>
      <c r="AG17" s="10">
        <f t="shared" ca="1" si="14"/>
        <v>0.40540921588017337</v>
      </c>
      <c r="AH17" s="10">
        <f t="shared" ca="1" si="14"/>
        <v>-8.2983467701958375E-3</v>
      </c>
      <c r="AI17" s="10">
        <f t="shared" ca="1" si="14"/>
        <v>-7.671186233679185E-2</v>
      </c>
      <c r="AJ17" s="10">
        <f t="shared" ca="1" si="14"/>
        <v>0.12303215991806372</v>
      </c>
      <c r="AK17" s="10">
        <f t="shared" ca="1" si="14"/>
        <v>0.40434240436835572</v>
      </c>
      <c r="AL17" s="10">
        <f t="shared" ca="1" si="14"/>
        <v>0.32783286388166188</v>
      </c>
      <c r="AM17" s="10">
        <f t="shared" ca="1" si="14"/>
        <v>0.25283027363245303</v>
      </c>
      <c r="AN17" s="10"/>
      <c r="AS17" s="25">
        <f t="shared" si="15"/>
        <v>0</v>
      </c>
      <c r="AT17" s="25">
        <f t="shared" si="15"/>
        <v>0</v>
      </c>
      <c r="AU17" s="25">
        <f t="shared" si="15"/>
        <v>0</v>
      </c>
      <c r="AV17" s="25">
        <f t="shared" si="15"/>
        <v>0</v>
      </c>
      <c r="AW17" s="25">
        <f t="shared" si="15"/>
        <v>0</v>
      </c>
      <c r="AX17" s="25">
        <f t="shared" si="15"/>
        <v>0</v>
      </c>
      <c r="AY17" s="25">
        <f t="shared" si="15"/>
        <v>0</v>
      </c>
      <c r="AZ17" s="25">
        <f t="shared" si="15"/>
        <v>0</v>
      </c>
      <c r="BA17" s="25">
        <f t="shared" si="15"/>
        <v>0</v>
      </c>
      <c r="BB17" s="25">
        <f t="shared" si="15"/>
        <v>0</v>
      </c>
      <c r="BC17" s="25">
        <f t="shared" si="15"/>
        <v>0</v>
      </c>
      <c r="BD17" s="11">
        <v>2.3983955954753888E-4</v>
      </c>
      <c r="BE17" s="11">
        <v>3.2117285895800762E-3</v>
      </c>
      <c r="BF17" s="11">
        <v>-3.8894867845495895E-4</v>
      </c>
      <c r="BG17" s="11">
        <v>4.4298337646608843E-4</v>
      </c>
      <c r="BH17" s="11">
        <v>-7.8790232786970504E-3</v>
      </c>
      <c r="BI17" s="11">
        <v>-8.4270484033289739E-3</v>
      </c>
      <c r="BJ17" s="11">
        <v>-1.688415196526416E-2</v>
      </c>
      <c r="BK17" s="11">
        <v>-2.5263464521645407E-3</v>
      </c>
      <c r="BL17" s="11">
        <v>-1.4609719449367731E-3</v>
      </c>
      <c r="BM17" s="11">
        <v>-5.0917178539948704E-3</v>
      </c>
      <c r="BN17" s="11">
        <v>5.6654338289270356E-3</v>
      </c>
      <c r="BO17" s="11">
        <v>6.2272546294033226E-3</v>
      </c>
      <c r="BP17" s="11">
        <v>6.5392825532357701E-3</v>
      </c>
      <c r="BQ17" s="11">
        <v>-1.3294933998822867E-2</v>
      </c>
      <c r="BR17" s="11">
        <v>-4.4788112707971894E-4</v>
      </c>
      <c r="BS17" s="11">
        <v>1.1344054484166533E-2</v>
      </c>
      <c r="BT17" s="11">
        <v>-6.594244157767104E-3</v>
      </c>
      <c r="BU17" s="11">
        <v>-1.1056222632177537E-4</v>
      </c>
      <c r="BV17" s="11">
        <v>-9.0748693454421048E-3</v>
      </c>
      <c r="BW17" s="11">
        <v>-8.0699351146739096E-3</v>
      </c>
      <c r="BX17" s="11">
        <v>1.2851931357944268E-2</v>
      </c>
      <c r="BY17" s="11">
        <v>7.700230740683045E-3</v>
      </c>
      <c r="BZ17" s="11">
        <v>1.9479100198473986E-3</v>
      </c>
      <c r="CA17" s="11">
        <v>2.4419399998720781E-3</v>
      </c>
      <c r="CB17" s="11">
        <v>1.329326488749949E-3</v>
      </c>
      <c r="CC17" s="11">
        <v>-3.2373082259673502E-5</v>
      </c>
      <c r="CD17" s="11">
        <v>4.7381662602651975E-2</v>
      </c>
      <c r="CE17" s="11">
        <v>6.0512349138433175E-2</v>
      </c>
      <c r="CF17" s="11">
        <v>2.4440028496086175E-2</v>
      </c>
      <c r="CG17" s="11">
        <v>1.2210189033007302E-2</v>
      </c>
      <c r="CH17" s="11">
        <v>1.6017052417245159E-2</v>
      </c>
      <c r="CI17" s="11">
        <v>9.4790931834565217E-3</v>
      </c>
      <c r="CJ17" s="11">
        <v>2.1085739238566603E-3</v>
      </c>
      <c r="CK17" s="11">
        <v>-3.8789916011593428E-3</v>
      </c>
      <c r="CL17" s="11">
        <v>-1.2374024113021354E-2</v>
      </c>
      <c r="CM17" s="11">
        <v>-4.0378981876395548E-3</v>
      </c>
      <c r="CN17" s="11">
        <v>6.7899052776188018E-3</v>
      </c>
      <c r="CO17" s="11">
        <v>7.4496548981735078E-3</v>
      </c>
      <c r="CP17" s="11">
        <v>-8.967309175714866E-3</v>
      </c>
      <c r="CQ17" s="11">
        <v>-1.9665891501449151E-3</v>
      </c>
      <c r="CR17" s="11">
        <v>-4.2533386268228668E-3</v>
      </c>
      <c r="CS17" s="11">
        <v>-2.5571330064129705E-2</v>
      </c>
      <c r="CT17" s="11">
        <v>-9.1881242289860721E-3</v>
      </c>
      <c r="CU17" s="11">
        <v>-5.8341678815253539E-3</v>
      </c>
      <c r="CV17" s="11">
        <v>7.646868792139383E-4</v>
      </c>
      <c r="CW17" s="11">
        <v>-1.6104564517555486E-2</v>
      </c>
      <c r="CX17" s="11">
        <v>-1.5297632879588297E-2</v>
      </c>
      <c r="CY17" s="11">
        <v>5.6425284728689462E-4</v>
      </c>
      <c r="CZ17" s="11">
        <v>-7.6683306796676565E-4</v>
      </c>
      <c r="DA17" s="11">
        <v>6.8543690849716121E-3</v>
      </c>
      <c r="DB17" s="11">
        <v>1.9770925282432072E-2</v>
      </c>
      <c r="DC17" s="11">
        <v>-1.6522344453702709E-2</v>
      </c>
      <c r="DD17" s="11">
        <v>1.9014038848987891E-3</v>
      </c>
      <c r="DE17" s="11">
        <v>-2.6743321285499499E-3</v>
      </c>
      <c r="DF17" s="11">
        <v>-2.1206635043807043E-2</v>
      </c>
      <c r="DG17" s="11">
        <v>-5.6172662903213322E-3</v>
      </c>
      <c r="DH17" s="11">
        <v>-6.6359438689070904E-3</v>
      </c>
      <c r="DI17" s="11">
        <v>-7.8211529388605427E-4</v>
      </c>
      <c r="DJ17" s="11">
        <v>-1.2098946852804326E-2</v>
      </c>
      <c r="DK17" s="11">
        <v>-7.5065327537360282E-4</v>
      </c>
      <c r="DN17" s="15">
        <f t="shared" si="16"/>
        <v>0</v>
      </c>
      <c r="DO17" s="15">
        <f t="shared" si="16"/>
        <v>0</v>
      </c>
      <c r="DP17" s="15">
        <f t="shared" si="16"/>
        <v>0</v>
      </c>
      <c r="DQ17" s="15">
        <f t="shared" si="16"/>
        <v>0</v>
      </c>
      <c r="DR17" s="15">
        <f t="shared" si="16"/>
        <v>0</v>
      </c>
      <c r="DS17" s="15">
        <f t="shared" si="16"/>
        <v>0</v>
      </c>
      <c r="DT17" s="15">
        <f t="shared" si="16"/>
        <v>0</v>
      </c>
      <c r="DU17" s="15">
        <f t="shared" si="16"/>
        <v>0</v>
      </c>
      <c r="DV17" s="15">
        <f t="shared" si="16"/>
        <v>0</v>
      </c>
      <c r="DW17" s="15">
        <f t="shared" si="16"/>
        <v>0</v>
      </c>
      <c r="DX17" s="15">
        <f t="shared" si="17"/>
        <v>0</v>
      </c>
      <c r="DY17" s="15">
        <f t="shared" si="17"/>
        <v>0</v>
      </c>
      <c r="DZ17" s="15">
        <f t="shared" si="17"/>
        <v>0.01</v>
      </c>
      <c r="EA17" s="15">
        <f t="shared" si="17"/>
        <v>0</v>
      </c>
      <c r="EB17" s="15">
        <f t="shared" si="17"/>
        <v>0</v>
      </c>
      <c r="EC17" s="15">
        <f t="shared" si="17"/>
        <v>0</v>
      </c>
      <c r="ED17" s="15">
        <f t="shared" si="17"/>
        <v>0</v>
      </c>
      <c r="EE17" s="15">
        <f t="shared" si="17"/>
        <v>0</v>
      </c>
      <c r="EF17" s="15">
        <f t="shared" si="17"/>
        <v>0</v>
      </c>
      <c r="EG17" s="15">
        <f t="shared" si="17"/>
        <v>0</v>
      </c>
      <c r="EH17" s="15">
        <f t="shared" si="18"/>
        <v>0</v>
      </c>
      <c r="EI17" s="15">
        <f t="shared" si="18"/>
        <v>0</v>
      </c>
      <c r="EJ17" s="15">
        <f t="shared" si="18"/>
        <v>0</v>
      </c>
      <c r="EK17" s="15">
        <f t="shared" si="18"/>
        <v>0</v>
      </c>
      <c r="EL17" s="15">
        <f t="shared" si="18"/>
        <v>0</v>
      </c>
      <c r="EM17" s="15">
        <f t="shared" si="18"/>
        <v>0</v>
      </c>
      <c r="EN17" s="15">
        <f t="shared" si="18"/>
        <v>0</v>
      </c>
      <c r="EO17" s="15">
        <f t="shared" si="18"/>
        <v>0</v>
      </c>
      <c r="EP17" s="15">
        <f t="shared" si="18"/>
        <v>0</v>
      </c>
      <c r="EQ17" s="15">
        <f t="shared" si="18"/>
        <v>0</v>
      </c>
      <c r="EU17" s="4">
        <v>13</v>
      </c>
      <c r="EV17" s="4"/>
    </row>
    <row r="18" spans="1:152" ht="18.600000000000001" customHeight="1" x14ac:dyDescent="0.25">
      <c r="A18" s="31" t="str">
        <f t="shared" si="2"/>
        <v>Spain Corporates</v>
      </c>
      <c r="B18" s="27">
        <f t="shared" si="3"/>
        <v>0</v>
      </c>
      <c r="C18" s="22"/>
      <c r="D18" s="22"/>
      <c r="E18" s="29">
        <f t="shared" ca="1" si="4"/>
        <v>2.0368407027864653E-2</v>
      </c>
      <c r="F18" s="20">
        <v>4.5701989999999996E-3</v>
      </c>
      <c r="G18" s="19">
        <f ca="1"/>
        <v>-8.2236468193202378E-5</v>
      </c>
      <c r="H18" s="4"/>
      <c r="I18" s="42" t="s">
        <v>6</v>
      </c>
      <c r="J18" s="10">
        <f t="shared" ca="1" si="12"/>
        <v>0.15071556412669063</v>
      </c>
      <c r="K18" s="10">
        <f t="shared" ca="1" si="12"/>
        <v>0.12131330480499707</v>
      </c>
      <c r="L18" s="10">
        <f t="shared" ca="1" si="12"/>
        <v>0.21098103867674056</v>
      </c>
      <c r="M18" s="10">
        <f t="shared" ca="1" si="12"/>
        <v>0.21437323710802003</v>
      </c>
      <c r="N18" s="10">
        <f t="shared" ca="1" si="12"/>
        <v>7.0510335654152351E-2</v>
      </c>
      <c r="O18" s="10">
        <f t="shared" ca="1" si="12"/>
        <v>0.74588881564441945</v>
      </c>
      <c r="P18" s="10">
        <f t="shared" ca="1" si="12"/>
        <v>-0.14432468916235569</v>
      </c>
      <c r="Q18" s="10">
        <f t="shared" ca="1" si="12"/>
        <v>0.3223811584971254</v>
      </c>
      <c r="R18" s="10">
        <f t="shared" ca="1" si="12"/>
        <v>0.22009187453944976</v>
      </c>
      <c r="S18" s="10">
        <f t="shared" ca="1" si="12"/>
        <v>0.58912935318414894</v>
      </c>
      <c r="T18" s="10">
        <f t="shared" ca="1" si="13"/>
        <v>0.21846976813891214</v>
      </c>
      <c r="U18" s="10">
        <f t="shared" ca="1" si="13"/>
        <v>8.8593376340949617E-2</v>
      </c>
      <c r="V18" s="10">
        <f t="shared" ca="1" si="13"/>
        <v>5.0402638742137254E-2</v>
      </c>
      <c r="W18" s="10">
        <f t="shared" ca="1" si="13"/>
        <v>0.99999999999999989</v>
      </c>
      <c r="X18" s="10">
        <f t="shared" ca="1" si="13"/>
        <v>-2.2006426970324441E-2</v>
      </c>
      <c r="Y18" s="10">
        <f t="shared" ca="1" si="13"/>
        <v>-2.2012735750410455E-2</v>
      </c>
      <c r="Z18" s="10">
        <f t="shared" ca="1" si="13"/>
        <v>0.28619736749882513</v>
      </c>
      <c r="AA18" s="10">
        <f t="shared" ca="1" si="13"/>
        <v>0.7079864800196497</v>
      </c>
      <c r="AB18" s="10">
        <f t="shared" ca="1" si="13"/>
        <v>0.18795225290979783</v>
      </c>
      <c r="AC18" s="10">
        <f t="shared" ca="1" si="13"/>
        <v>0.49634640982542333</v>
      </c>
      <c r="AD18" s="10">
        <f t="shared" ca="1" si="14"/>
        <v>0.2981975806979969</v>
      </c>
      <c r="AE18" s="10">
        <f t="shared" ca="1" si="14"/>
        <v>-8.8737936694068223E-2</v>
      </c>
      <c r="AF18" s="10">
        <f t="shared" ca="1" si="14"/>
        <v>0.15337976858827787</v>
      </c>
      <c r="AG18" s="10">
        <f t="shared" ca="1" si="14"/>
        <v>0.20765354640848588</v>
      </c>
      <c r="AH18" s="10">
        <f t="shared" ca="1" si="14"/>
        <v>-4.1989029300764924E-3</v>
      </c>
      <c r="AI18" s="10">
        <f t="shared" ca="1" si="14"/>
        <v>0.13285531462072539</v>
      </c>
      <c r="AJ18" s="10">
        <f t="shared" ca="1" si="14"/>
        <v>0.11832288357094059</v>
      </c>
      <c r="AK18" s="10">
        <f t="shared" ca="1" si="14"/>
        <v>5.6636650673146167E-2</v>
      </c>
      <c r="AL18" s="10">
        <f t="shared" ca="1" si="14"/>
        <v>7.3465042844218731E-2</v>
      </c>
      <c r="AM18" s="10">
        <f t="shared" ca="1" si="14"/>
        <v>0.22043057591708445</v>
      </c>
      <c r="AN18" s="10"/>
      <c r="AS18" s="25">
        <f t="shared" si="15"/>
        <v>0</v>
      </c>
      <c r="AT18" s="25">
        <f t="shared" si="15"/>
        <v>0</v>
      </c>
      <c r="AU18" s="25">
        <f t="shared" si="15"/>
        <v>0</v>
      </c>
      <c r="AV18" s="25">
        <f t="shared" si="15"/>
        <v>0</v>
      </c>
      <c r="AW18" s="25">
        <f t="shared" si="15"/>
        <v>0</v>
      </c>
      <c r="AX18" s="25">
        <f t="shared" si="15"/>
        <v>0</v>
      </c>
      <c r="AY18" s="25">
        <f t="shared" si="15"/>
        <v>0</v>
      </c>
      <c r="AZ18" s="25">
        <f t="shared" si="15"/>
        <v>0</v>
      </c>
      <c r="BA18" s="25">
        <f t="shared" si="15"/>
        <v>0</v>
      </c>
      <c r="BB18" s="25">
        <f t="shared" si="15"/>
        <v>0</v>
      </c>
      <c r="BC18" s="25">
        <f t="shared" si="15"/>
        <v>0</v>
      </c>
      <c r="BD18" s="11">
        <v>-2.7559607018046162E-3</v>
      </c>
      <c r="BE18" s="11">
        <v>-9.685665628919371E-3</v>
      </c>
      <c r="BF18" s="11">
        <v>-7.6990953787657856E-3</v>
      </c>
      <c r="BG18" s="11">
        <v>-4.751491556274634E-3</v>
      </c>
      <c r="BH18" s="11">
        <v>1.1635916265431145E-3</v>
      </c>
      <c r="BI18" s="11">
        <v>-5.2987073286194009E-2</v>
      </c>
      <c r="BJ18" s="11">
        <v>-2.481953770574663E-2</v>
      </c>
      <c r="BK18" s="11">
        <v>7.7792816842205958E-3</v>
      </c>
      <c r="BL18" s="11">
        <v>-7.486511960958353E-2</v>
      </c>
      <c r="BM18" s="11">
        <v>1.8436678677027363E-3</v>
      </c>
      <c r="BN18" s="11">
        <v>-3.2234225732720168E-3</v>
      </c>
      <c r="BO18" s="11">
        <v>-4.043353364444835E-3</v>
      </c>
      <c r="BP18" s="11">
        <v>-9.0276332386965974E-3</v>
      </c>
      <c r="BQ18" s="11">
        <v>-1.1777758344177602E-2</v>
      </c>
      <c r="BR18" s="11">
        <v>-2.4805900572182349E-3</v>
      </c>
      <c r="BS18" s="11">
        <v>6.3714503219467478E-3</v>
      </c>
      <c r="BT18" s="11">
        <v>-2.5644406437846934E-3</v>
      </c>
      <c r="BU18" s="11">
        <v>-4.3756172017301864E-3</v>
      </c>
      <c r="BV18" s="11">
        <v>-5.7402604234105814E-3</v>
      </c>
      <c r="BW18" s="11">
        <v>-4.1912990483478074E-3</v>
      </c>
      <c r="BX18" s="11">
        <v>4.7180076628352552E-3</v>
      </c>
      <c r="BY18" s="11">
        <v>1.8116315081513346E-3</v>
      </c>
      <c r="BZ18" s="11">
        <v>6.4505454376584392E-3</v>
      </c>
      <c r="CA18" s="11">
        <v>-2.1102789297874791E-2</v>
      </c>
      <c r="CB18" s="11">
        <v>1.5969824244344011E-5</v>
      </c>
      <c r="CC18" s="11">
        <v>-2.4446319580958553E-3</v>
      </c>
      <c r="CD18" s="11">
        <v>3.4101122855705102E-2</v>
      </c>
      <c r="CE18" s="11">
        <v>2.2122052063901609E-2</v>
      </c>
      <c r="CF18" s="11">
        <v>2.160221870395973E-2</v>
      </c>
      <c r="CG18" s="11">
        <v>1.1817098602077136E-2</v>
      </c>
      <c r="CH18" s="11">
        <v>1.9342725001831651E-2</v>
      </c>
      <c r="CI18" s="11">
        <v>1.3008499145773289E-2</v>
      </c>
      <c r="CJ18" s="11">
        <v>8.6085715868158275E-3</v>
      </c>
      <c r="CK18" s="11">
        <v>1.2810813754543959E-2</v>
      </c>
      <c r="CL18" s="11">
        <v>2.5402845385742001E-2</v>
      </c>
      <c r="CM18" s="11">
        <v>2.0116146119762979E-2</v>
      </c>
      <c r="CN18" s="11">
        <v>6.5026176462965601E-3</v>
      </c>
      <c r="CO18" s="11">
        <v>8.1372576767053673E-3</v>
      </c>
      <c r="CP18" s="11">
        <v>8.0143738622662219E-3</v>
      </c>
      <c r="CQ18" s="11">
        <v>-5.8846736311674031E-3</v>
      </c>
      <c r="CR18" s="11">
        <v>3.0883519535303217E-2</v>
      </c>
      <c r="CS18" s="11">
        <v>-1.2468407544060867E-2</v>
      </c>
      <c r="CT18" s="11">
        <v>7.9188503747918748E-2</v>
      </c>
      <c r="CU18" s="11">
        <v>-7.8630463663008632E-3</v>
      </c>
      <c r="CV18" s="11">
        <v>-1.9709537955402423E-3</v>
      </c>
      <c r="CW18" s="11">
        <v>-1.7657242693466246E-3</v>
      </c>
      <c r="CX18" s="11">
        <v>-1.0340746108787879E-3</v>
      </c>
      <c r="CY18" s="11">
        <v>1.8627173615237691E-3</v>
      </c>
      <c r="CZ18" s="11">
        <v>3.3721632468899365E-3</v>
      </c>
      <c r="DA18" s="11">
        <v>-5.7257154005363464E-3</v>
      </c>
      <c r="DB18" s="11">
        <v>-1.4072087148482071E-2</v>
      </c>
      <c r="DC18" s="11">
        <v>-1.6901156451955113E-2</v>
      </c>
      <c r="DD18" s="11">
        <v>2.865018809828479E-3</v>
      </c>
      <c r="DE18" s="11">
        <v>-1.6624758840965592E-2</v>
      </c>
      <c r="DF18" s="11">
        <v>-1.5153467499685047E-2</v>
      </c>
      <c r="DG18" s="11">
        <v>-7.3615767873419502E-3</v>
      </c>
      <c r="DH18" s="11">
        <v>-7.421784775102247E-3</v>
      </c>
      <c r="DI18" s="11">
        <v>-1.1200943378442796E-2</v>
      </c>
      <c r="DJ18" s="11">
        <v>-2.310557011624792E-2</v>
      </c>
      <c r="DK18" s="11">
        <v>-9.0151839584543536E-3</v>
      </c>
      <c r="DN18" s="15">
        <f t="shared" si="16"/>
        <v>0</v>
      </c>
      <c r="DO18" s="15">
        <f t="shared" si="16"/>
        <v>0</v>
      </c>
      <c r="DP18" s="15">
        <f t="shared" si="16"/>
        <v>0</v>
      </c>
      <c r="DQ18" s="15">
        <f t="shared" si="16"/>
        <v>0</v>
      </c>
      <c r="DR18" s="15">
        <f t="shared" si="16"/>
        <v>0</v>
      </c>
      <c r="DS18" s="15">
        <f t="shared" si="16"/>
        <v>0</v>
      </c>
      <c r="DT18" s="15">
        <f t="shared" si="16"/>
        <v>0</v>
      </c>
      <c r="DU18" s="15">
        <f t="shared" si="16"/>
        <v>0</v>
      </c>
      <c r="DV18" s="15">
        <f t="shared" si="16"/>
        <v>0</v>
      </c>
      <c r="DW18" s="15">
        <f t="shared" si="16"/>
        <v>0</v>
      </c>
      <c r="DX18" s="15">
        <f t="shared" si="17"/>
        <v>0</v>
      </c>
      <c r="DY18" s="15">
        <f t="shared" si="17"/>
        <v>0</v>
      </c>
      <c r="DZ18" s="15">
        <f t="shared" si="17"/>
        <v>0</v>
      </c>
      <c r="EA18" s="15">
        <f t="shared" si="17"/>
        <v>0.01</v>
      </c>
      <c r="EB18" s="15">
        <f t="shared" si="17"/>
        <v>0</v>
      </c>
      <c r="EC18" s="15">
        <f t="shared" si="17"/>
        <v>0</v>
      </c>
      <c r="ED18" s="15">
        <f t="shared" si="17"/>
        <v>0</v>
      </c>
      <c r="EE18" s="15">
        <f t="shared" si="17"/>
        <v>0</v>
      </c>
      <c r="EF18" s="15">
        <f t="shared" si="17"/>
        <v>0</v>
      </c>
      <c r="EG18" s="15">
        <f t="shared" si="17"/>
        <v>0</v>
      </c>
      <c r="EH18" s="15">
        <f t="shared" si="18"/>
        <v>0</v>
      </c>
      <c r="EI18" s="15">
        <f t="shared" si="18"/>
        <v>0</v>
      </c>
      <c r="EJ18" s="15">
        <f t="shared" si="18"/>
        <v>0</v>
      </c>
      <c r="EK18" s="15">
        <f t="shared" si="18"/>
        <v>0</v>
      </c>
      <c r="EL18" s="15">
        <f t="shared" si="18"/>
        <v>0</v>
      </c>
      <c r="EM18" s="15">
        <f t="shared" si="18"/>
        <v>0</v>
      </c>
      <c r="EN18" s="15">
        <f t="shared" si="18"/>
        <v>0</v>
      </c>
      <c r="EO18" s="15">
        <f t="shared" si="18"/>
        <v>0</v>
      </c>
      <c r="EP18" s="15">
        <f t="shared" si="18"/>
        <v>0</v>
      </c>
      <c r="EQ18" s="15">
        <f t="shared" si="18"/>
        <v>0</v>
      </c>
      <c r="EU18" s="4">
        <v>14</v>
      </c>
      <c r="EV18" s="4"/>
    </row>
    <row r="19" spans="1:152" ht="18.600000000000001" customHeight="1" x14ac:dyDescent="0.25">
      <c r="A19" s="31" t="str">
        <f t="shared" si="2"/>
        <v>Switzerland Corporates</v>
      </c>
      <c r="B19" s="27">
        <f t="shared" si="3"/>
        <v>0.4</v>
      </c>
      <c r="C19" s="22">
        <v>0</v>
      </c>
      <c r="D19" s="22">
        <v>0.5</v>
      </c>
      <c r="E19" s="29">
        <f t="shared" ca="1" si="4"/>
        <v>1.2800085501390992E-2</v>
      </c>
      <c r="F19" s="20">
        <v>2.8015259999999999E-3</v>
      </c>
      <c r="G19" s="19">
        <f ca="1"/>
        <v>1.7744044790789226E-5</v>
      </c>
      <c r="H19" s="4"/>
      <c r="I19" s="42" t="s">
        <v>8</v>
      </c>
      <c r="J19" s="10">
        <f t="shared" ca="1" si="12"/>
        <v>4.2899885710273436E-2</v>
      </c>
      <c r="K19" s="10">
        <f t="shared" ca="1" si="12"/>
        <v>-5.879961621731241E-2</v>
      </c>
      <c r="L19" s="10">
        <f t="shared" ca="1" si="12"/>
        <v>0.18743280048057939</v>
      </c>
      <c r="M19" s="10">
        <f t="shared" ca="1" si="12"/>
        <v>-4.0672086606474277E-2</v>
      </c>
      <c r="N19" s="10">
        <f t="shared" ca="1" si="12"/>
        <v>0.43851901790779246</v>
      </c>
      <c r="O19" s="10">
        <f t="shared" ca="1" si="12"/>
        <v>-0.11950865953454999</v>
      </c>
      <c r="P19" s="10">
        <f t="shared" ca="1" si="12"/>
        <v>-0.58043499382135222</v>
      </c>
      <c r="Q19" s="10">
        <f t="shared" ca="1" si="12"/>
        <v>0.17552252453570286</v>
      </c>
      <c r="R19" s="10">
        <f t="shared" ca="1" si="12"/>
        <v>-0.26610436902339879</v>
      </c>
      <c r="S19" s="10">
        <f t="shared" ca="1" si="12"/>
        <v>0.15383427762086255</v>
      </c>
      <c r="T19" s="10">
        <f t="shared" ca="1" si="13"/>
        <v>0.17079638595034016</v>
      </c>
      <c r="U19" s="10">
        <f t="shared" ca="1" si="13"/>
        <v>0.37427674609242029</v>
      </c>
      <c r="V19" s="10">
        <f t="shared" ca="1" si="13"/>
        <v>0.29623547144913054</v>
      </c>
      <c r="W19" s="10">
        <f t="shared" ca="1" si="13"/>
        <v>-2.2006426970324441E-2</v>
      </c>
      <c r="X19" s="10">
        <f t="shared" ca="1" si="13"/>
        <v>1</v>
      </c>
      <c r="Y19" s="10">
        <f t="shared" ca="1" si="13"/>
        <v>6.7719782790944941E-2</v>
      </c>
      <c r="Z19" s="10">
        <f t="shared" ca="1" si="13"/>
        <v>-1.3365066931195865E-2</v>
      </c>
      <c r="AA19" s="10">
        <f t="shared" ca="1" si="13"/>
        <v>-3.7525116531701527E-2</v>
      </c>
      <c r="AB19" s="10">
        <f t="shared" ca="1" si="13"/>
        <v>-0.18529519731942329</v>
      </c>
      <c r="AC19" s="10">
        <f t="shared" ca="1" si="13"/>
        <v>-0.26209128349755068</v>
      </c>
      <c r="AD19" s="10">
        <f t="shared" ca="1" si="14"/>
        <v>-6.3092628772908221E-2</v>
      </c>
      <c r="AE19" s="10">
        <f t="shared" ca="1" si="14"/>
        <v>-2.7557744011239983E-2</v>
      </c>
      <c r="AF19" s="10">
        <f t="shared" ca="1" si="14"/>
        <v>0.47202270031434779</v>
      </c>
      <c r="AG19" s="10">
        <f t="shared" ca="1" si="14"/>
        <v>0.20798672099364571</v>
      </c>
      <c r="AH19" s="10">
        <f t="shared" ca="1" si="14"/>
        <v>0.33864530451299962</v>
      </c>
      <c r="AI19" s="10">
        <f t="shared" ca="1" si="14"/>
        <v>-4.8668973862746063E-4</v>
      </c>
      <c r="AJ19" s="10">
        <f t="shared" ca="1" si="14"/>
        <v>0.11130402873942508</v>
      </c>
      <c r="AK19" s="10">
        <f t="shared" ca="1" si="14"/>
        <v>0.48498751438537885</v>
      </c>
      <c r="AL19" s="10">
        <f t="shared" ca="1" si="14"/>
        <v>0.3278284338700474</v>
      </c>
      <c r="AM19" s="10">
        <f t="shared" ca="1" si="14"/>
        <v>0.23119960926397626</v>
      </c>
      <c r="AN19" s="10"/>
      <c r="AS19" s="25">
        <f t="shared" si="15"/>
        <v>0</v>
      </c>
      <c r="AT19" s="25">
        <f t="shared" si="15"/>
        <v>4.9999999999999989E-2</v>
      </c>
      <c r="AU19" s="25">
        <f t="shared" si="15"/>
        <v>9.9999999999999978E-2</v>
      </c>
      <c r="AV19" s="25">
        <f t="shared" si="15"/>
        <v>0.15000000000000002</v>
      </c>
      <c r="AW19" s="25">
        <f t="shared" si="15"/>
        <v>0.2</v>
      </c>
      <c r="AX19" s="25">
        <f t="shared" si="15"/>
        <v>0.25</v>
      </c>
      <c r="AY19" s="25">
        <f t="shared" si="15"/>
        <v>0.3</v>
      </c>
      <c r="AZ19" s="25">
        <f t="shared" si="15"/>
        <v>0.35</v>
      </c>
      <c r="BA19" s="25">
        <f t="shared" si="15"/>
        <v>0.4</v>
      </c>
      <c r="BB19" s="25">
        <f t="shared" si="15"/>
        <v>0.45</v>
      </c>
      <c r="BC19" s="25">
        <f t="shared" si="15"/>
        <v>0.5</v>
      </c>
      <c r="BD19" s="11">
        <v>6.6630594735956894E-3</v>
      </c>
      <c r="BE19" s="11">
        <v>1.3970186529306261E-3</v>
      </c>
      <c r="BF19" s="11">
        <v>-3.4505356803396281E-2</v>
      </c>
      <c r="BG19" s="11">
        <v>-6.1001418604993418E-3</v>
      </c>
      <c r="BH19" s="11">
        <v>-1.4941927619542605E-2</v>
      </c>
      <c r="BI19" s="11">
        <v>-9.714713632824612E-5</v>
      </c>
      <c r="BJ19" s="11">
        <v>4.0368377578414716E-4</v>
      </c>
      <c r="BK19" s="11">
        <v>3.3847732864875635E-3</v>
      </c>
      <c r="BL19" s="11">
        <v>-5.5973767475283598E-3</v>
      </c>
      <c r="BM19" s="11">
        <v>-5.6141578350203947E-3</v>
      </c>
      <c r="BN19" s="11">
        <v>6.2580817603246075E-3</v>
      </c>
      <c r="BO19" s="11">
        <v>7.8286919946335409E-4</v>
      </c>
      <c r="BP19" s="11">
        <v>1.3428920976999548E-2</v>
      </c>
      <c r="BQ19" s="11">
        <v>-1.8107412136775802E-2</v>
      </c>
      <c r="BR19" s="11">
        <v>-3.7453615512017535E-3</v>
      </c>
      <c r="BS19" s="11">
        <v>6.575676905788308E-3</v>
      </c>
      <c r="BT19" s="11">
        <v>-1.944539994083172E-4</v>
      </c>
      <c r="BU19" s="11">
        <v>-5.4572750725480068E-3</v>
      </c>
      <c r="BV19" s="11">
        <v>6.2090898443769582E-3</v>
      </c>
      <c r="BW19" s="11">
        <v>9.4887744489609016E-3</v>
      </c>
      <c r="BX19" s="11">
        <v>1.4731222362276641E-2</v>
      </c>
      <c r="BY19" s="11">
        <v>-9.7116762811981783E-3</v>
      </c>
      <c r="BZ19" s="11">
        <v>5.3266593972987053E-3</v>
      </c>
      <c r="CA19" s="11">
        <v>-6.9371789533606565E-3</v>
      </c>
      <c r="CB19" s="11">
        <v>1.0751776561694903E-3</v>
      </c>
      <c r="CC19" s="11">
        <v>-1.0077601785904999E-3</v>
      </c>
      <c r="CD19" s="11">
        <v>2.5020430922200854E-2</v>
      </c>
      <c r="CE19" s="11">
        <v>2.7045171024242087E-2</v>
      </c>
      <c r="CF19" s="11">
        <v>1.5879647568186828E-2</v>
      </c>
      <c r="CG19" s="11">
        <v>2.4525385727741877E-2</v>
      </c>
      <c r="CH19" s="11">
        <v>1.7098917263888236E-2</v>
      </c>
      <c r="CI19" s="11">
        <v>-6.4420746408555551E-4</v>
      </c>
      <c r="CJ19" s="11">
        <v>-1.1911507057249526E-3</v>
      </c>
      <c r="CK19" s="11">
        <v>-4.141474662165967E-3</v>
      </c>
      <c r="CL19" s="11">
        <v>-1.270215136084718E-3</v>
      </c>
      <c r="CM19" s="11">
        <v>1.0277237918570936E-2</v>
      </c>
      <c r="CN19" s="11">
        <v>2.7830826654873242E-4</v>
      </c>
      <c r="CO19" s="11">
        <v>8.3034613248038625E-3</v>
      </c>
      <c r="CP19" s="11">
        <v>1.1799642065148275E-2</v>
      </c>
      <c r="CQ19" s="11">
        <v>-9.1369497601481164E-3</v>
      </c>
      <c r="CR19" s="11">
        <v>-2.597045147554311E-2</v>
      </c>
      <c r="CS19" s="11">
        <v>-2.5237458036648341E-2</v>
      </c>
      <c r="CT19" s="11">
        <v>-2.7478502773633506E-3</v>
      </c>
      <c r="CU19" s="11">
        <v>-6.9062874859833201E-3</v>
      </c>
      <c r="CV19" s="11">
        <v>3.5699445116608164E-3</v>
      </c>
      <c r="CW19" s="11">
        <v>-9.8446166233373544E-3</v>
      </c>
      <c r="CX19" s="11">
        <v>-1.7532463170340074E-2</v>
      </c>
      <c r="CY19" s="11">
        <v>-2.6457920658374823E-3</v>
      </c>
      <c r="CZ19" s="11">
        <v>-1.4348967858106576E-3</v>
      </c>
      <c r="DA19" s="11">
        <v>-8.8977469682609556E-3</v>
      </c>
      <c r="DB19" s="11">
        <v>1.8168958813401526E-2</v>
      </c>
      <c r="DC19" s="11">
        <v>-1.5405999522389524E-2</v>
      </c>
      <c r="DD19" s="11">
        <v>-6.6429514646830778E-3</v>
      </c>
      <c r="DE19" s="11">
        <v>1.4848081070730768E-3</v>
      </c>
      <c r="DF19" s="11">
        <v>2.4161036998139762E-2</v>
      </c>
      <c r="DG19" s="11">
        <v>-6.7671383475580438E-3</v>
      </c>
      <c r="DH19" s="11">
        <v>-2.2686916119181944E-2</v>
      </c>
      <c r="DI19" s="11">
        <v>-1.7039696410649174E-2</v>
      </c>
      <c r="DJ19" s="11">
        <v>2.7184130637358805E-3</v>
      </c>
      <c r="DK19" s="11">
        <v>-7.0521151915186042E-3</v>
      </c>
      <c r="DN19" s="15">
        <f t="shared" si="16"/>
        <v>-5.0000000000000001E-3</v>
      </c>
      <c r="DO19" s="15">
        <f t="shared" si="16"/>
        <v>-5.0000000000000001E-3</v>
      </c>
      <c r="DP19" s="15">
        <f t="shared" si="16"/>
        <v>-5.0000000000000001E-3</v>
      </c>
      <c r="DQ19" s="15">
        <f t="shared" si="16"/>
        <v>-5.0000000000000001E-3</v>
      </c>
      <c r="DR19" s="15">
        <f t="shared" si="16"/>
        <v>-5.0000000000000001E-3</v>
      </c>
      <c r="DS19" s="15">
        <f t="shared" si="16"/>
        <v>-5.0000000000000001E-3</v>
      </c>
      <c r="DT19" s="15">
        <f t="shared" si="16"/>
        <v>-5.0000000000000001E-3</v>
      </c>
      <c r="DU19" s="15">
        <f t="shared" si="16"/>
        <v>-5.0000000000000001E-3</v>
      </c>
      <c r="DV19" s="15">
        <f t="shared" si="16"/>
        <v>-5.0000000000000001E-3</v>
      </c>
      <c r="DW19" s="15">
        <f t="shared" si="16"/>
        <v>-5.0000000000000001E-3</v>
      </c>
      <c r="DX19" s="15">
        <f t="shared" si="17"/>
        <v>-5.0000000000000001E-3</v>
      </c>
      <c r="DY19" s="15">
        <f t="shared" si="17"/>
        <v>-5.0000000000000001E-3</v>
      </c>
      <c r="DZ19" s="15">
        <f t="shared" si="17"/>
        <v>-5.0000000000000001E-3</v>
      </c>
      <c r="EA19" s="15">
        <f t="shared" si="17"/>
        <v>-5.0000000000000001E-3</v>
      </c>
      <c r="EB19" s="15">
        <f t="shared" si="17"/>
        <v>5.0000000000000001E-3</v>
      </c>
      <c r="EC19" s="15">
        <f t="shared" si="17"/>
        <v>-5.0000000000000001E-3</v>
      </c>
      <c r="ED19" s="15">
        <f t="shared" si="17"/>
        <v>-5.0000000000000001E-3</v>
      </c>
      <c r="EE19" s="15">
        <f t="shared" si="17"/>
        <v>-5.0000000000000001E-3</v>
      </c>
      <c r="EF19" s="15">
        <f t="shared" si="17"/>
        <v>-5.0000000000000001E-3</v>
      </c>
      <c r="EG19" s="15">
        <f t="shared" si="17"/>
        <v>-5.0000000000000001E-3</v>
      </c>
      <c r="EH19" s="15">
        <f t="shared" si="18"/>
        <v>-5.0000000000000001E-3</v>
      </c>
      <c r="EI19" s="15">
        <f t="shared" si="18"/>
        <v>-5.0000000000000001E-3</v>
      </c>
      <c r="EJ19" s="15">
        <f t="shared" si="18"/>
        <v>-5.0000000000000001E-3</v>
      </c>
      <c r="EK19" s="15">
        <f t="shared" si="18"/>
        <v>-5.0000000000000001E-3</v>
      </c>
      <c r="EL19" s="15">
        <f t="shared" si="18"/>
        <v>-5.0000000000000001E-3</v>
      </c>
      <c r="EM19" s="15">
        <f t="shared" si="18"/>
        <v>-5.0000000000000001E-3</v>
      </c>
      <c r="EN19" s="15">
        <f t="shared" si="18"/>
        <v>-5.0000000000000001E-3</v>
      </c>
      <c r="EO19" s="15">
        <f t="shared" si="18"/>
        <v>-5.0000000000000001E-3</v>
      </c>
      <c r="EP19" s="15">
        <f t="shared" si="18"/>
        <v>-5.0000000000000001E-3</v>
      </c>
      <c r="EQ19" s="15">
        <f t="shared" si="18"/>
        <v>-5.0000000000000001E-3</v>
      </c>
      <c r="EU19" s="4">
        <v>15</v>
      </c>
      <c r="EV19" s="4"/>
    </row>
    <row r="20" spans="1:152" ht="18.600000000000001" customHeight="1" x14ac:dyDescent="0.25">
      <c r="A20" s="31" t="str">
        <f t="shared" si="2"/>
        <v>Ireland Corporates</v>
      </c>
      <c r="B20" s="27">
        <f t="shared" si="3"/>
        <v>0</v>
      </c>
      <c r="C20" s="22"/>
      <c r="D20" s="22"/>
      <c r="E20" s="29">
        <f t="shared" ca="1" si="4"/>
        <v>1.0954220523916902E-2</v>
      </c>
      <c r="F20" s="20">
        <v>3.2071669999999999E-3</v>
      </c>
      <c r="G20" s="19">
        <f ca="1"/>
        <v>-7.6602392914232667E-5</v>
      </c>
      <c r="H20" s="4"/>
      <c r="I20" s="42" t="s">
        <v>16</v>
      </c>
      <c r="J20" s="10">
        <f t="shared" ca="1" si="12"/>
        <v>-0.19987579466482189</v>
      </c>
      <c r="K20" s="10">
        <f t="shared" ca="1" si="12"/>
        <v>9.8836781425796688E-2</v>
      </c>
      <c r="L20" s="10">
        <f t="shared" ca="1" si="12"/>
        <v>-0.16508055183371317</v>
      </c>
      <c r="M20" s="10">
        <f t="shared" ca="1" si="12"/>
        <v>-0.20181427205030467</v>
      </c>
      <c r="N20" s="10">
        <f t="shared" ca="1" si="12"/>
        <v>0.24477762080203025</v>
      </c>
      <c r="O20" s="10">
        <f t="shared" ca="1" si="12"/>
        <v>-0.1767633175248301</v>
      </c>
      <c r="P20" s="10">
        <f t="shared" ca="1" si="12"/>
        <v>-1.4136005430206584E-2</v>
      </c>
      <c r="Q20" s="10">
        <f t="shared" ca="1" si="12"/>
        <v>0.15836502274327144</v>
      </c>
      <c r="R20" s="10">
        <f t="shared" ca="1" si="12"/>
        <v>0.26609898170945062</v>
      </c>
      <c r="S20" s="10">
        <f t="shared" ca="1" si="12"/>
        <v>0.24718966954528893</v>
      </c>
      <c r="T20" s="10">
        <f t="shared" ca="1" si="13"/>
        <v>0.35932124247955838</v>
      </c>
      <c r="U20" s="10">
        <f t="shared" ca="1" si="13"/>
        <v>5.2975651190255615E-2</v>
      </c>
      <c r="V20" s="10">
        <f t="shared" ca="1" si="13"/>
        <v>0.18351760400106867</v>
      </c>
      <c r="W20" s="10">
        <f t="shared" ca="1" si="13"/>
        <v>-2.2012735750410455E-2</v>
      </c>
      <c r="X20" s="10">
        <f t="shared" ca="1" si="13"/>
        <v>6.7719782790944941E-2</v>
      </c>
      <c r="Y20" s="10">
        <f t="shared" ca="1" si="13"/>
        <v>1</v>
      </c>
      <c r="Z20" s="10">
        <f t="shared" ca="1" si="13"/>
        <v>0.23624246160465931</v>
      </c>
      <c r="AA20" s="10">
        <f t="shared" ca="1" si="13"/>
        <v>-0.12096229602005704</v>
      </c>
      <c r="AB20" s="10">
        <f t="shared" ca="1" si="13"/>
        <v>0.10801572113022134</v>
      </c>
      <c r="AC20" s="10">
        <f t="shared" ca="1" si="13"/>
        <v>-8.7741646276542323E-2</v>
      </c>
      <c r="AD20" s="10">
        <f t="shared" ca="1" si="14"/>
        <v>-0.21456856154750228</v>
      </c>
      <c r="AE20" s="10">
        <f t="shared" ca="1" si="14"/>
        <v>-1.3563772805712901E-2</v>
      </c>
      <c r="AF20" s="10">
        <f t="shared" ca="1" si="14"/>
        <v>0.27317048923440107</v>
      </c>
      <c r="AG20" s="10">
        <f t="shared" ca="1" si="14"/>
        <v>-0.19807843639578199</v>
      </c>
      <c r="AH20" s="10">
        <f t="shared" ca="1" si="14"/>
        <v>-8.1250566136597396E-2</v>
      </c>
      <c r="AI20" s="10">
        <f t="shared" ca="1" si="14"/>
        <v>-0.31335517827994652</v>
      </c>
      <c r="AJ20" s="10">
        <f t="shared" ca="1" si="14"/>
        <v>0.33534929308614403</v>
      </c>
      <c r="AK20" s="10">
        <f t="shared" ca="1" si="14"/>
        <v>0.31413107001571522</v>
      </c>
      <c r="AL20" s="10">
        <f t="shared" ca="1" si="14"/>
        <v>0.34687851712694351</v>
      </c>
      <c r="AM20" s="10">
        <f t="shared" ca="1" si="14"/>
        <v>0.32585951958317722</v>
      </c>
      <c r="AN20" s="10"/>
      <c r="AS20" s="25">
        <f t="shared" si="15"/>
        <v>0</v>
      </c>
      <c r="AT20" s="25">
        <f t="shared" si="15"/>
        <v>0</v>
      </c>
      <c r="AU20" s="25">
        <f t="shared" si="15"/>
        <v>0</v>
      </c>
      <c r="AV20" s="25">
        <f t="shared" si="15"/>
        <v>0</v>
      </c>
      <c r="AW20" s="25">
        <f t="shared" si="15"/>
        <v>0</v>
      </c>
      <c r="AX20" s="25">
        <f t="shared" si="15"/>
        <v>0</v>
      </c>
      <c r="AY20" s="25">
        <f t="shared" si="15"/>
        <v>0</v>
      </c>
      <c r="AZ20" s="25">
        <f t="shared" si="15"/>
        <v>0</v>
      </c>
      <c r="BA20" s="25">
        <f t="shared" si="15"/>
        <v>0</v>
      </c>
      <c r="BB20" s="25">
        <f t="shared" si="15"/>
        <v>0</v>
      </c>
      <c r="BC20" s="25">
        <f t="shared" si="15"/>
        <v>0</v>
      </c>
      <c r="BD20" s="11">
        <v>1.4249531966477047E-2</v>
      </c>
      <c r="BE20" s="11">
        <v>-2.9959861534686327E-3</v>
      </c>
      <c r="BF20" s="11">
        <v>-3.4636323851203743E-3</v>
      </c>
      <c r="BG20" s="11">
        <v>-5.4912296665532434E-4</v>
      </c>
      <c r="BH20" s="11">
        <v>-1.5526607550494509E-3</v>
      </c>
      <c r="BI20" s="11">
        <v>-9.945158688441591E-3</v>
      </c>
      <c r="BJ20" s="11">
        <v>4.0741374239943173E-3</v>
      </c>
      <c r="BK20" s="11">
        <v>-4.7259052849815131E-3</v>
      </c>
      <c r="BL20" s="11">
        <v>-1.3692770942859145E-3</v>
      </c>
      <c r="BM20" s="11">
        <v>8.3708844873529031E-3</v>
      </c>
      <c r="BN20" s="11">
        <v>2.6467143906150126E-2</v>
      </c>
      <c r="BO20" s="11">
        <v>-4.8922725778327569E-3</v>
      </c>
      <c r="BP20" s="11">
        <v>1.2749024934147979E-2</v>
      </c>
      <c r="BQ20" s="11">
        <v>-1.5691942341155563E-2</v>
      </c>
      <c r="BR20" s="11">
        <v>-2.6861112431808554E-4</v>
      </c>
      <c r="BS20" s="11">
        <v>8.1285375332165177E-3</v>
      </c>
      <c r="BT20" s="11">
        <v>4.298704156251909E-2</v>
      </c>
      <c r="BU20" s="11">
        <v>-1.493345429850601E-2</v>
      </c>
      <c r="BV20" s="11">
        <v>-6.3108758208674232E-4</v>
      </c>
      <c r="BW20" s="11">
        <v>-2.6025410356975698E-2</v>
      </c>
      <c r="BX20" s="11">
        <v>1.9361618537791614E-2</v>
      </c>
      <c r="BY20" s="11">
        <v>-1.8232504031438057E-2</v>
      </c>
      <c r="BZ20" s="11">
        <v>-1.442626109365075E-3</v>
      </c>
      <c r="CA20" s="11">
        <v>4.5577456868868271E-3</v>
      </c>
      <c r="CB20" s="11">
        <v>3.4206356283912331E-3</v>
      </c>
      <c r="CC20" s="11">
        <v>-7.7729957104955005E-4</v>
      </c>
      <c r="CD20" s="11">
        <v>4.3665605172892086E-2</v>
      </c>
      <c r="CE20" s="11">
        <v>2.3673466444479763E-2</v>
      </c>
      <c r="CF20" s="11">
        <v>6.1550845647717622E-3</v>
      </c>
      <c r="CG20" s="11">
        <v>3.2604129671848892E-2</v>
      </c>
      <c r="CH20" s="11">
        <v>8.2738917986862059E-3</v>
      </c>
      <c r="CI20" s="11">
        <v>4.7372381734865021E-2</v>
      </c>
      <c r="CJ20" s="11">
        <v>1.2728880992535885E-2</v>
      </c>
      <c r="CK20" s="11">
        <v>1.3013243487326687E-2</v>
      </c>
      <c r="CL20" s="11">
        <v>-3.9375398426292341E-3</v>
      </c>
      <c r="CM20" s="11">
        <v>1.7900067712850687E-2</v>
      </c>
      <c r="CN20" s="11">
        <v>5.1991608844437209E-3</v>
      </c>
      <c r="CO20" s="11">
        <v>-4.9986602507563482E-3</v>
      </c>
      <c r="CP20" s="11">
        <v>-2.2709504548717452E-2</v>
      </c>
      <c r="CQ20" s="11">
        <v>-1.3872404306099928E-2</v>
      </c>
      <c r="CR20" s="11">
        <v>7.1536996098167105E-3</v>
      </c>
      <c r="CS20" s="11">
        <v>-1.130994045909095E-2</v>
      </c>
      <c r="CT20" s="11">
        <v>-1.1985648674308846E-2</v>
      </c>
      <c r="CU20" s="11">
        <v>-3.4115334148914211E-3</v>
      </c>
      <c r="CV20" s="11">
        <v>-2.9924529623803764E-4</v>
      </c>
      <c r="CW20" s="11">
        <v>-1.4216624607345629E-2</v>
      </c>
      <c r="CX20" s="11">
        <v>-1.6443888285066377E-2</v>
      </c>
      <c r="CY20" s="11">
        <v>2.0652342033167237E-3</v>
      </c>
      <c r="CZ20" s="11">
        <v>-1.0248344310136326E-2</v>
      </c>
      <c r="DA20" s="11">
        <v>-4.6763374176784778E-3</v>
      </c>
      <c r="DB20" s="11">
        <v>-3.9403364799144303E-3</v>
      </c>
      <c r="DC20" s="11">
        <v>5.102207686018545E-4</v>
      </c>
      <c r="DD20" s="11">
        <v>1.0649707831194899E-2</v>
      </c>
      <c r="DE20" s="11">
        <v>5.7429872282221961E-3</v>
      </c>
      <c r="DF20" s="11">
        <v>2.7973608693534491E-3</v>
      </c>
      <c r="DG20" s="11">
        <v>-2.1125254887299771E-2</v>
      </c>
      <c r="DH20" s="11">
        <v>1.7239281185410071E-2</v>
      </c>
      <c r="DI20" s="11">
        <v>-1.5592864103683324E-2</v>
      </c>
      <c r="DJ20" s="11">
        <v>5.8861159642731309E-4</v>
      </c>
      <c r="DK20" s="11">
        <v>-1.2360111810897356E-3</v>
      </c>
      <c r="DN20" s="15">
        <f t="shared" si="16"/>
        <v>0</v>
      </c>
      <c r="DO20" s="15">
        <f t="shared" si="16"/>
        <v>0</v>
      </c>
      <c r="DP20" s="15">
        <f t="shared" si="16"/>
        <v>0</v>
      </c>
      <c r="DQ20" s="15">
        <f t="shared" si="16"/>
        <v>0</v>
      </c>
      <c r="DR20" s="15">
        <f t="shared" si="16"/>
        <v>0</v>
      </c>
      <c r="DS20" s="15">
        <f t="shared" si="16"/>
        <v>0</v>
      </c>
      <c r="DT20" s="15">
        <f t="shared" si="16"/>
        <v>0</v>
      </c>
      <c r="DU20" s="15">
        <f t="shared" si="16"/>
        <v>0</v>
      </c>
      <c r="DV20" s="15">
        <f t="shared" si="16"/>
        <v>0</v>
      </c>
      <c r="DW20" s="15">
        <f t="shared" si="16"/>
        <v>0</v>
      </c>
      <c r="DX20" s="15">
        <f t="shared" si="17"/>
        <v>0</v>
      </c>
      <c r="DY20" s="15">
        <f t="shared" si="17"/>
        <v>0</v>
      </c>
      <c r="DZ20" s="15">
        <f t="shared" si="17"/>
        <v>0</v>
      </c>
      <c r="EA20" s="15">
        <f t="shared" si="17"/>
        <v>0</v>
      </c>
      <c r="EB20" s="15">
        <f t="shared" si="17"/>
        <v>0</v>
      </c>
      <c r="EC20" s="15">
        <f t="shared" si="17"/>
        <v>0.01</v>
      </c>
      <c r="ED20" s="15">
        <f t="shared" si="17"/>
        <v>0</v>
      </c>
      <c r="EE20" s="15">
        <f t="shared" si="17"/>
        <v>0</v>
      </c>
      <c r="EF20" s="15">
        <f t="shared" si="17"/>
        <v>0</v>
      </c>
      <c r="EG20" s="15">
        <f t="shared" si="17"/>
        <v>0</v>
      </c>
      <c r="EH20" s="15">
        <f t="shared" si="18"/>
        <v>0</v>
      </c>
      <c r="EI20" s="15">
        <f t="shared" si="18"/>
        <v>0</v>
      </c>
      <c r="EJ20" s="15">
        <f t="shared" si="18"/>
        <v>0</v>
      </c>
      <c r="EK20" s="15">
        <f t="shared" si="18"/>
        <v>0</v>
      </c>
      <c r="EL20" s="15">
        <f t="shared" si="18"/>
        <v>0</v>
      </c>
      <c r="EM20" s="15">
        <f t="shared" si="18"/>
        <v>0</v>
      </c>
      <c r="EN20" s="15">
        <f t="shared" si="18"/>
        <v>0</v>
      </c>
      <c r="EO20" s="15">
        <f t="shared" si="18"/>
        <v>0</v>
      </c>
      <c r="EP20" s="15">
        <f t="shared" si="18"/>
        <v>0</v>
      </c>
      <c r="EQ20" s="15">
        <f t="shared" si="18"/>
        <v>0</v>
      </c>
      <c r="EU20" s="4">
        <v>16</v>
      </c>
      <c r="EV20" s="4"/>
    </row>
    <row r="21" spans="1:152" ht="18.600000000000001" customHeight="1" x14ac:dyDescent="0.25">
      <c r="A21" s="31" t="str">
        <f t="shared" si="2"/>
        <v>Belgium Corporates</v>
      </c>
      <c r="B21" s="27">
        <f t="shared" si="3"/>
        <v>0</v>
      </c>
      <c r="C21" s="22"/>
      <c r="D21" s="22"/>
      <c r="E21" s="29">
        <f t="shared" ca="1" si="4"/>
        <v>1.8087318914684822E-2</v>
      </c>
      <c r="F21" s="20">
        <v>1.469859E-3</v>
      </c>
      <c r="G21" s="19">
        <f ca="1"/>
        <v>-8.0750923740456615E-5</v>
      </c>
      <c r="H21" s="4"/>
      <c r="I21" s="42" t="s">
        <v>0</v>
      </c>
      <c r="J21" s="10">
        <f t="shared" ca="1" si="12"/>
        <v>0.24748279631174519</v>
      </c>
      <c r="K21" s="10">
        <f t="shared" ca="1" si="12"/>
        <v>0.31172121710074074</v>
      </c>
      <c r="L21" s="10">
        <f t="shared" ca="1" si="12"/>
        <v>5.7562238920887472E-2</v>
      </c>
      <c r="M21" s="10">
        <f t="shared" ca="1" si="12"/>
        <v>0.33696120216613717</v>
      </c>
      <c r="N21" s="10">
        <f t="shared" ca="1" si="12"/>
        <v>8.5963831625686951E-2</v>
      </c>
      <c r="O21" s="10">
        <f t="shared" ca="1" si="12"/>
        <v>0.32075648487842728</v>
      </c>
      <c r="P21" s="10">
        <f t="shared" ca="1" si="12"/>
        <v>0.18895050658185222</v>
      </c>
      <c r="Q21" s="10">
        <f t="shared" ca="1" si="12"/>
        <v>0.10750716529980187</v>
      </c>
      <c r="R21" s="10">
        <f t="shared" ca="1" si="12"/>
        <v>0.24609414233535856</v>
      </c>
      <c r="S21" s="10">
        <f t="shared" ca="1" si="12"/>
        <v>0.4295542601920046</v>
      </c>
      <c r="T21" s="10">
        <f t="shared" ca="1" si="13"/>
        <v>0.24602566212401422</v>
      </c>
      <c r="U21" s="10">
        <f t="shared" ca="1" si="13"/>
        <v>0.10930713761711505</v>
      </c>
      <c r="V21" s="10">
        <f t="shared" ca="1" si="13"/>
        <v>0.40545927881453914</v>
      </c>
      <c r="W21" s="10">
        <f t="shared" ca="1" si="13"/>
        <v>0.28619736749882513</v>
      </c>
      <c r="X21" s="10">
        <f t="shared" ca="1" si="13"/>
        <v>-1.3365066931195865E-2</v>
      </c>
      <c r="Y21" s="10">
        <f t="shared" ca="1" si="13"/>
        <v>0.23624246160465931</v>
      </c>
      <c r="Z21" s="10">
        <f t="shared" ca="1" si="13"/>
        <v>1</v>
      </c>
      <c r="AA21" s="10">
        <f t="shared" ca="1" si="13"/>
        <v>0.43372258231954602</v>
      </c>
      <c r="AB21" s="10">
        <f t="shared" ca="1" si="13"/>
        <v>-2.9751858277149799E-2</v>
      </c>
      <c r="AC21" s="10">
        <f t="shared" ca="1" si="13"/>
        <v>0.61326289001512979</v>
      </c>
      <c r="AD21" s="10">
        <f t="shared" ca="1" si="14"/>
        <v>0.19236370510355111</v>
      </c>
      <c r="AE21" s="10">
        <f t="shared" ca="1" si="14"/>
        <v>-3.0542345804973337E-2</v>
      </c>
      <c r="AF21" s="10">
        <f t="shared" ca="1" si="14"/>
        <v>0.17913687539053094</v>
      </c>
      <c r="AG21" s="10">
        <f t="shared" ca="1" si="14"/>
        <v>1.7874349405733142E-3</v>
      </c>
      <c r="AH21" s="10">
        <f t="shared" ca="1" si="14"/>
        <v>2.5995421899155605E-2</v>
      </c>
      <c r="AI21" s="10">
        <f t="shared" ca="1" si="14"/>
        <v>0.24048556694484449</v>
      </c>
      <c r="AJ21" s="10">
        <f t="shared" ca="1" si="14"/>
        <v>0.18040007153567839</v>
      </c>
      <c r="AK21" s="10">
        <f t="shared" ca="1" si="14"/>
        <v>0.13927043886522625</v>
      </c>
      <c r="AL21" s="10">
        <f t="shared" ca="1" si="14"/>
        <v>8.3136496741970642E-2</v>
      </c>
      <c r="AM21" s="10">
        <f t="shared" ca="1" si="14"/>
        <v>0.34618934095917275</v>
      </c>
      <c r="AN21" s="10"/>
      <c r="AS21" s="25">
        <f t="shared" si="15"/>
        <v>0</v>
      </c>
      <c r="AT21" s="25">
        <f t="shared" si="15"/>
        <v>0</v>
      </c>
      <c r="AU21" s="25">
        <f t="shared" si="15"/>
        <v>0</v>
      </c>
      <c r="AV21" s="25">
        <f t="shared" si="15"/>
        <v>0</v>
      </c>
      <c r="AW21" s="25">
        <f t="shared" si="15"/>
        <v>0</v>
      </c>
      <c r="AX21" s="25">
        <f t="shared" si="15"/>
        <v>0</v>
      </c>
      <c r="AY21" s="25">
        <f t="shared" si="15"/>
        <v>0</v>
      </c>
      <c r="AZ21" s="25">
        <f t="shared" si="15"/>
        <v>0</v>
      </c>
      <c r="BA21" s="25">
        <f t="shared" si="15"/>
        <v>0</v>
      </c>
      <c r="BB21" s="25">
        <f t="shared" si="15"/>
        <v>0</v>
      </c>
      <c r="BC21" s="25">
        <f t="shared" si="15"/>
        <v>0</v>
      </c>
      <c r="BD21" s="11">
        <v>0</v>
      </c>
      <c r="BE21" s="11">
        <v>1.4078367170691664E-2</v>
      </c>
      <c r="BF21" s="11">
        <v>-2.4111188106593628E-3</v>
      </c>
      <c r="BG21" s="11">
        <v>-7.2617139656815377E-3</v>
      </c>
      <c r="BH21" s="11">
        <v>-5.4299825961217074E-3</v>
      </c>
      <c r="BI21" s="11">
        <v>-1.3237757139818451E-2</v>
      </c>
      <c r="BJ21" s="11">
        <v>8.9296116386323732E-3</v>
      </c>
      <c r="BK21" s="11">
        <v>-8.0346666131936306E-4</v>
      </c>
      <c r="BL21" s="11">
        <v>1.1667246799638153E-2</v>
      </c>
      <c r="BM21" s="11">
        <v>-1.105934548210552E-2</v>
      </c>
      <c r="BN21" s="11">
        <v>5.7194713103045913E-3</v>
      </c>
      <c r="BO21" s="11">
        <v>1.578438438768881E-2</v>
      </c>
      <c r="BP21" s="11">
        <v>1.1486929775088806E-2</v>
      </c>
      <c r="BQ21" s="11">
        <v>-1.8447751563138715E-3</v>
      </c>
      <c r="BR21" s="11">
        <v>-7.1003552189421448E-3</v>
      </c>
      <c r="BS21" s="11">
        <v>1.2542170261480967E-2</v>
      </c>
      <c r="BT21" s="11">
        <v>-8.1057915186685259E-3</v>
      </c>
      <c r="BU21" s="11">
        <v>-5.566827143897557E-3</v>
      </c>
      <c r="BV21" s="11">
        <v>3.1138566825247072E-2</v>
      </c>
      <c r="BW21" s="11">
        <v>1.9003260118927834E-2</v>
      </c>
      <c r="BX21" s="11">
        <v>5.7820767206409052E-3</v>
      </c>
      <c r="BY21" s="11">
        <v>2.256277551574204E-3</v>
      </c>
      <c r="BZ21" s="11">
        <v>1.3345659803470244E-2</v>
      </c>
      <c r="CA21" s="11">
        <v>-8.629140992200024E-3</v>
      </c>
      <c r="CB21" s="11">
        <v>-2.8578619166130692E-2</v>
      </c>
      <c r="CC21" s="11">
        <v>-7.2397017761016702E-3</v>
      </c>
      <c r="CD21" s="11">
        <v>-3.6772216547498182E-3</v>
      </c>
      <c r="CE21" s="11">
        <v>-5.9065924980328255E-4</v>
      </c>
      <c r="CF21" s="11">
        <v>1.6716336516042318E-2</v>
      </c>
      <c r="CG21" s="11">
        <v>-9.036377897912784E-3</v>
      </c>
      <c r="CH21" s="11">
        <v>1.8748608240007458E-2</v>
      </c>
      <c r="CI21" s="11">
        <v>-6.0436070784933849E-3</v>
      </c>
      <c r="CJ21" s="11">
        <v>4.1569306179218835E-3</v>
      </c>
      <c r="CK21" s="11">
        <v>9.4539158747488639E-3</v>
      </c>
      <c r="CL21" s="11">
        <v>8.1571058849427835E-3</v>
      </c>
      <c r="CM21" s="11">
        <v>8.2225085856117985E-3</v>
      </c>
      <c r="CN21" s="11">
        <v>9.6948679154522654E-3</v>
      </c>
      <c r="CO21" s="11">
        <v>1.7019806555126138E-2</v>
      </c>
      <c r="CP21" s="11">
        <v>-2.1933774996857669E-2</v>
      </c>
      <c r="CQ21" s="11">
        <v>2.6987516158030189E-3</v>
      </c>
      <c r="CR21" s="11">
        <v>-1.5126099805750193E-2</v>
      </c>
      <c r="CS21" s="11">
        <v>-1.0434884177102255E-2</v>
      </c>
      <c r="CT21" s="11">
        <v>1.6549326268318731E-2</v>
      </c>
      <c r="CU21" s="11">
        <v>4.8427005786124688E-3</v>
      </c>
      <c r="CV21" s="11">
        <v>1.1196192741817601E-2</v>
      </c>
      <c r="CW21" s="11">
        <v>-1.1750421543268441E-3</v>
      </c>
      <c r="CX21" s="11">
        <v>-1.0359624016718749E-2</v>
      </c>
      <c r="CY21" s="11">
        <v>1.4141726386370568E-2</v>
      </c>
      <c r="CZ21" s="11">
        <v>-3.3213349771700207E-3</v>
      </c>
      <c r="DA21" s="11">
        <v>1.543062342229895E-2</v>
      </c>
      <c r="DB21" s="11">
        <v>-6.1215507357048615E-5</v>
      </c>
      <c r="DC21" s="11">
        <v>-9.0959568967471371E-3</v>
      </c>
      <c r="DD21" s="11">
        <v>-6.3189825869647276E-3</v>
      </c>
      <c r="DE21" s="11">
        <v>1.3140494172111605E-2</v>
      </c>
      <c r="DF21" s="11">
        <v>-4.69456687298484E-2</v>
      </c>
      <c r="DG21" s="11">
        <v>4.434576950888669E-3</v>
      </c>
      <c r="DH21" s="11">
        <v>1.2235962331160088E-2</v>
      </c>
      <c r="DI21" s="11">
        <v>-5.2949435622740126E-2</v>
      </c>
      <c r="DJ21" s="11">
        <v>-1.7073138111128205E-2</v>
      </c>
      <c r="DK21" s="11">
        <v>0</v>
      </c>
      <c r="DN21" s="15">
        <f t="shared" si="16"/>
        <v>0</v>
      </c>
      <c r="DO21" s="15">
        <f t="shared" si="16"/>
        <v>0</v>
      </c>
      <c r="DP21" s="15">
        <f t="shared" si="16"/>
        <v>0</v>
      </c>
      <c r="DQ21" s="15">
        <f t="shared" si="16"/>
        <v>0</v>
      </c>
      <c r="DR21" s="15">
        <f t="shared" si="16"/>
        <v>0</v>
      </c>
      <c r="DS21" s="15">
        <f t="shared" si="16"/>
        <v>0</v>
      </c>
      <c r="DT21" s="15">
        <f t="shared" si="16"/>
        <v>0</v>
      </c>
      <c r="DU21" s="15">
        <f t="shared" si="16"/>
        <v>0</v>
      </c>
      <c r="DV21" s="15">
        <f t="shared" si="16"/>
        <v>0</v>
      </c>
      <c r="DW21" s="15">
        <f t="shared" si="16"/>
        <v>0</v>
      </c>
      <c r="DX21" s="15">
        <f t="shared" si="17"/>
        <v>0</v>
      </c>
      <c r="DY21" s="15">
        <f t="shared" si="17"/>
        <v>0</v>
      </c>
      <c r="DZ21" s="15">
        <f t="shared" si="17"/>
        <v>0</v>
      </c>
      <c r="EA21" s="15">
        <f t="shared" si="17"/>
        <v>0</v>
      </c>
      <c r="EB21" s="15">
        <f t="shared" si="17"/>
        <v>0</v>
      </c>
      <c r="EC21" s="15">
        <f t="shared" si="17"/>
        <v>0</v>
      </c>
      <c r="ED21" s="15">
        <f t="shared" si="17"/>
        <v>0.01</v>
      </c>
      <c r="EE21" s="15">
        <f t="shared" si="17"/>
        <v>0</v>
      </c>
      <c r="EF21" s="15">
        <f t="shared" si="17"/>
        <v>0</v>
      </c>
      <c r="EG21" s="15">
        <f t="shared" si="17"/>
        <v>0</v>
      </c>
      <c r="EH21" s="15">
        <f t="shared" si="18"/>
        <v>0</v>
      </c>
      <c r="EI21" s="15">
        <f t="shared" si="18"/>
        <v>0</v>
      </c>
      <c r="EJ21" s="15">
        <f t="shared" si="18"/>
        <v>0</v>
      </c>
      <c r="EK21" s="15">
        <f t="shared" si="18"/>
        <v>0</v>
      </c>
      <c r="EL21" s="15">
        <f t="shared" si="18"/>
        <v>0</v>
      </c>
      <c r="EM21" s="15">
        <f t="shared" si="18"/>
        <v>0</v>
      </c>
      <c r="EN21" s="15">
        <f t="shared" si="18"/>
        <v>0</v>
      </c>
      <c r="EO21" s="15">
        <f t="shared" si="18"/>
        <v>0</v>
      </c>
      <c r="EP21" s="15">
        <f t="shared" si="18"/>
        <v>0</v>
      </c>
      <c r="EQ21" s="15">
        <f t="shared" si="18"/>
        <v>0</v>
      </c>
      <c r="EU21" s="4">
        <v>17</v>
      </c>
      <c r="EV21" s="4"/>
    </row>
    <row r="22" spans="1:152" ht="18.600000000000001" customHeight="1" x14ac:dyDescent="0.25">
      <c r="A22" s="31" t="str">
        <f t="shared" si="2"/>
        <v>Italy Corporates</v>
      </c>
      <c r="B22" s="27">
        <f t="shared" si="3"/>
        <v>0</v>
      </c>
      <c r="C22" s="22"/>
      <c r="D22" s="22"/>
      <c r="E22" s="29">
        <f t="shared" ca="1" si="4"/>
        <v>2.5568124361611402E-2</v>
      </c>
      <c r="F22" s="20">
        <v>3.5746799999999998E-3</v>
      </c>
      <c r="G22" s="19">
        <f ca="1"/>
        <v>-8.8302144858410161E-5</v>
      </c>
      <c r="H22" s="4"/>
      <c r="I22" s="42" t="s">
        <v>3</v>
      </c>
      <c r="J22" s="10">
        <f t="shared" ca="1" si="12"/>
        <v>0.20607147095475595</v>
      </c>
      <c r="K22" s="10">
        <f t="shared" ca="1" si="12"/>
        <v>0.32410069969533023</v>
      </c>
      <c r="L22" s="10">
        <f t="shared" ca="1" si="12"/>
        <v>0.28004716027936799</v>
      </c>
      <c r="M22" s="10">
        <f t="shared" ca="1" si="12"/>
        <v>0.30985356868194092</v>
      </c>
      <c r="N22" s="10">
        <f t="shared" ca="1" si="12"/>
        <v>-4.7470402122313779E-2</v>
      </c>
      <c r="O22" s="10">
        <f t="shared" ca="1" si="12"/>
        <v>0.82690154315122288</v>
      </c>
      <c r="P22" s="10">
        <f t="shared" ca="1" si="12"/>
        <v>0.11925730491301492</v>
      </c>
      <c r="Q22" s="10">
        <f t="shared" ca="1" si="12"/>
        <v>0.49631614886841763</v>
      </c>
      <c r="R22" s="10">
        <f t="shared" ca="1" si="12"/>
        <v>0.23933836653230867</v>
      </c>
      <c r="S22" s="10">
        <f t="shared" ca="1" si="12"/>
        <v>0.62308611708943717</v>
      </c>
      <c r="T22" s="10">
        <f t="shared" ca="1" si="13"/>
        <v>0.11232069490123794</v>
      </c>
      <c r="U22" s="10">
        <f t="shared" ca="1" si="13"/>
        <v>0.16781125958982673</v>
      </c>
      <c r="V22" s="10">
        <f t="shared" ca="1" si="13"/>
        <v>0.1327044555696946</v>
      </c>
      <c r="W22" s="10">
        <f t="shared" ca="1" si="13"/>
        <v>0.7079864800196497</v>
      </c>
      <c r="X22" s="10">
        <f t="shared" ca="1" si="13"/>
        <v>-3.7525116531701527E-2</v>
      </c>
      <c r="Y22" s="10">
        <f t="shared" ca="1" si="13"/>
        <v>-0.12096229602005704</v>
      </c>
      <c r="Z22" s="10">
        <f t="shared" ca="1" si="13"/>
        <v>0.43372258231954602</v>
      </c>
      <c r="AA22" s="10">
        <f t="shared" ca="1" si="13"/>
        <v>1</v>
      </c>
      <c r="AB22" s="10">
        <f t="shared" ca="1" si="13"/>
        <v>1.0992629756169285E-2</v>
      </c>
      <c r="AC22" s="10">
        <f t="shared" ca="1" si="13"/>
        <v>0.71040931545821251</v>
      </c>
      <c r="AD22" s="10">
        <f t="shared" ca="1" si="14"/>
        <v>0.23379526111526572</v>
      </c>
      <c r="AE22" s="10">
        <f t="shared" ca="1" si="14"/>
        <v>0.16997428094387201</v>
      </c>
      <c r="AF22" s="10">
        <f t="shared" ca="1" si="14"/>
        <v>9.1501184854448872E-2</v>
      </c>
      <c r="AG22" s="10">
        <f t="shared" ca="1" si="14"/>
        <v>0.24905693751958174</v>
      </c>
      <c r="AH22" s="10">
        <f t="shared" ca="1" si="14"/>
        <v>9.3307934072925772E-2</v>
      </c>
      <c r="AI22" s="10">
        <f t="shared" ca="1" si="14"/>
        <v>0.20908098016898996</v>
      </c>
      <c r="AJ22" s="10">
        <f t="shared" ca="1" si="14"/>
        <v>-4.2521804281906951E-3</v>
      </c>
      <c r="AK22" s="10">
        <f t="shared" ca="1" si="14"/>
        <v>2.9063055785393629E-2</v>
      </c>
      <c r="AL22" s="10">
        <f t="shared" ca="1" si="14"/>
        <v>2.0927315424705339E-2</v>
      </c>
      <c r="AM22" s="10">
        <f t="shared" ca="1" si="14"/>
        <v>0.26389315413410264</v>
      </c>
      <c r="AN22" s="10"/>
      <c r="AS22" s="25">
        <f t="shared" si="15"/>
        <v>0</v>
      </c>
      <c r="AT22" s="25">
        <f t="shared" si="15"/>
        <v>0</v>
      </c>
      <c r="AU22" s="25">
        <f t="shared" si="15"/>
        <v>0</v>
      </c>
      <c r="AV22" s="25">
        <f t="shared" si="15"/>
        <v>0</v>
      </c>
      <c r="AW22" s="25">
        <f t="shared" si="15"/>
        <v>0</v>
      </c>
      <c r="AX22" s="25">
        <f t="shared" si="15"/>
        <v>0</v>
      </c>
      <c r="AY22" s="25">
        <f t="shared" si="15"/>
        <v>0</v>
      </c>
      <c r="AZ22" s="25">
        <f t="shared" si="15"/>
        <v>0</v>
      </c>
      <c r="BA22" s="25">
        <f t="shared" si="15"/>
        <v>0</v>
      </c>
      <c r="BB22" s="25">
        <f t="shared" si="15"/>
        <v>0</v>
      </c>
      <c r="BC22" s="25">
        <f t="shared" si="15"/>
        <v>0</v>
      </c>
      <c r="BD22" s="11">
        <v>-1.9418471160459472E-4</v>
      </c>
      <c r="BE22" s="11">
        <v>-2.1591318723663822E-3</v>
      </c>
      <c r="BF22" s="11">
        <v>-3.3665398945881275E-4</v>
      </c>
      <c r="BG22" s="11">
        <v>-4.2225206710051477E-3</v>
      </c>
      <c r="BH22" s="11">
        <v>9.6246469049177108E-3</v>
      </c>
      <c r="BI22" s="11">
        <v>-4.8665366651162834E-2</v>
      </c>
      <c r="BJ22" s="11">
        <v>-2.1875573069332077E-3</v>
      </c>
      <c r="BK22" s="11">
        <v>6.3459419757605495E-4</v>
      </c>
      <c r="BL22" s="11">
        <v>-6.1722776650652289E-3</v>
      </c>
      <c r="BM22" s="11">
        <v>-9.7462610774229352E-3</v>
      </c>
      <c r="BN22" s="11">
        <v>6.5634459815333557E-5</v>
      </c>
      <c r="BO22" s="11">
        <v>5.8152292447957166E-3</v>
      </c>
      <c r="BP22" s="11">
        <v>4.5889699945622642E-3</v>
      </c>
      <c r="BQ22" s="11">
        <v>-2.66617460122196E-2</v>
      </c>
      <c r="BR22" s="11">
        <v>-1.5125880489366139E-3</v>
      </c>
      <c r="BS22" s="11">
        <v>2.80698248707556E-3</v>
      </c>
      <c r="BT22" s="11">
        <v>-1.0160798242165314E-2</v>
      </c>
      <c r="BU22" s="11">
        <v>-1.8648021025993167E-2</v>
      </c>
      <c r="BV22" s="11">
        <v>-1.6715744332275184E-3</v>
      </c>
      <c r="BW22" s="11">
        <v>3.8357170475773472E-3</v>
      </c>
      <c r="BX22" s="11">
        <v>3.4988065885028785E-3</v>
      </c>
      <c r="BY22" s="11">
        <v>-3.7626005772084525E-4</v>
      </c>
      <c r="BZ22" s="11">
        <v>1.1241036331724352E-2</v>
      </c>
      <c r="CA22" s="11">
        <v>-1.8720975891754144E-2</v>
      </c>
      <c r="CB22" s="11">
        <v>2.0444310131320087E-2</v>
      </c>
      <c r="CC22" s="11">
        <v>-2.1186635399585985E-3</v>
      </c>
      <c r="CD22" s="11">
        <v>1.979957543586397E-2</v>
      </c>
      <c r="CE22" s="11">
        <v>1.9707183663994154E-2</v>
      </c>
      <c r="CF22" s="11">
        <v>1.1500330989616447E-2</v>
      </c>
      <c r="CG22" s="11">
        <v>2.5774349341590508E-2</v>
      </c>
      <c r="CH22" s="11">
        <v>3.3227346349171683E-2</v>
      </c>
      <c r="CI22" s="11">
        <v>-4.1703589648184325E-3</v>
      </c>
      <c r="CJ22" s="11">
        <v>1.9955230324157691E-2</v>
      </c>
      <c r="CK22" s="11">
        <v>2.5373428395319753E-2</v>
      </c>
      <c r="CL22" s="11">
        <v>-5.8508603532374526E-3</v>
      </c>
      <c r="CM22" s="11">
        <v>8.9774825574935324E-3</v>
      </c>
      <c r="CN22" s="11">
        <v>3.1584050098636407E-3</v>
      </c>
      <c r="CO22" s="11">
        <v>1.0318414131079701E-2</v>
      </c>
      <c r="CP22" s="11">
        <v>7.7096989266765004E-3</v>
      </c>
      <c r="CQ22" s="11">
        <v>-1.0353142537249393E-3</v>
      </c>
      <c r="CR22" s="11">
        <v>9.9780262938045095E-3</v>
      </c>
      <c r="CS22" s="11">
        <v>1.8561630012436936E-4</v>
      </c>
      <c r="CT22" s="11">
        <v>0.10112761580179752</v>
      </c>
      <c r="CU22" s="11">
        <v>1.4779983053283985E-2</v>
      </c>
      <c r="CV22" s="11">
        <v>-6.9154745378789961E-3</v>
      </c>
      <c r="CW22" s="11">
        <v>-1.6908127190380817E-2</v>
      </c>
      <c r="CX22" s="11">
        <v>-1.3860952291136819E-2</v>
      </c>
      <c r="CY22" s="11">
        <v>-5.3036088897530087E-3</v>
      </c>
      <c r="CZ22" s="11">
        <v>6.6714985455229581E-3</v>
      </c>
      <c r="DA22" s="11">
        <v>1.5262277691140635E-2</v>
      </c>
      <c r="DB22" s="11">
        <v>6.9447313720736314E-3</v>
      </c>
      <c r="DC22" s="11">
        <v>-8.3272988717837393E-3</v>
      </c>
      <c r="DD22" s="11">
        <v>-3.9859494553045827E-2</v>
      </c>
      <c r="DE22" s="11">
        <v>1.8197439782303704E-3</v>
      </c>
      <c r="DF22" s="11">
        <v>-4.2641394886268391E-2</v>
      </c>
      <c r="DG22" s="11">
        <v>-1.1262264983266101E-2</v>
      </c>
      <c r="DH22" s="11">
        <v>3.7350183406892334E-3</v>
      </c>
      <c r="DI22" s="11">
        <v>-1.0245893470271716E-2</v>
      </c>
      <c r="DJ22" s="11">
        <v>9.6804708124367256E-3</v>
      </c>
      <c r="DK22" s="11">
        <v>1.8568963434232533E-2</v>
      </c>
      <c r="DN22" s="15">
        <f t="shared" si="16"/>
        <v>0</v>
      </c>
      <c r="DO22" s="15">
        <f t="shared" si="16"/>
        <v>0</v>
      </c>
      <c r="DP22" s="15">
        <f t="shared" si="16"/>
        <v>0</v>
      </c>
      <c r="DQ22" s="15">
        <f t="shared" si="16"/>
        <v>0</v>
      </c>
      <c r="DR22" s="15">
        <f t="shared" si="16"/>
        <v>0</v>
      </c>
      <c r="DS22" s="15">
        <f t="shared" si="16"/>
        <v>0</v>
      </c>
      <c r="DT22" s="15">
        <f t="shared" si="16"/>
        <v>0</v>
      </c>
      <c r="DU22" s="15">
        <f t="shared" si="16"/>
        <v>0</v>
      </c>
      <c r="DV22" s="15">
        <f t="shared" si="16"/>
        <v>0</v>
      </c>
      <c r="DW22" s="15">
        <f t="shared" si="16"/>
        <v>0</v>
      </c>
      <c r="DX22" s="15">
        <f t="shared" si="17"/>
        <v>0</v>
      </c>
      <c r="DY22" s="15">
        <f t="shared" si="17"/>
        <v>0</v>
      </c>
      <c r="DZ22" s="15">
        <f t="shared" si="17"/>
        <v>0</v>
      </c>
      <c r="EA22" s="15">
        <f t="shared" si="17"/>
        <v>0</v>
      </c>
      <c r="EB22" s="15">
        <f t="shared" si="17"/>
        <v>0</v>
      </c>
      <c r="EC22" s="15">
        <f t="shared" si="17"/>
        <v>0</v>
      </c>
      <c r="ED22" s="15">
        <f t="shared" si="17"/>
        <v>0</v>
      </c>
      <c r="EE22" s="15">
        <f t="shared" si="17"/>
        <v>0.01</v>
      </c>
      <c r="EF22" s="15">
        <f t="shared" si="17"/>
        <v>0</v>
      </c>
      <c r="EG22" s="15">
        <f t="shared" si="17"/>
        <v>0</v>
      </c>
      <c r="EH22" s="15">
        <f t="shared" si="18"/>
        <v>0</v>
      </c>
      <c r="EI22" s="15">
        <f t="shared" si="18"/>
        <v>0</v>
      </c>
      <c r="EJ22" s="15">
        <f t="shared" si="18"/>
        <v>0</v>
      </c>
      <c r="EK22" s="15">
        <f t="shared" si="18"/>
        <v>0</v>
      </c>
      <c r="EL22" s="15">
        <f t="shared" si="18"/>
        <v>0</v>
      </c>
      <c r="EM22" s="15">
        <f t="shared" si="18"/>
        <v>0</v>
      </c>
      <c r="EN22" s="15">
        <f t="shared" si="18"/>
        <v>0</v>
      </c>
      <c r="EO22" s="15">
        <f t="shared" si="18"/>
        <v>0</v>
      </c>
      <c r="EP22" s="15">
        <f t="shared" si="18"/>
        <v>0</v>
      </c>
      <c r="EQ22" s="15">
        <f t="shared" si="18"/>
        <v>0</v>
      </c>
      <c r="EU22" s="4">
        <v>18</v>
      </c>
      <c r="EV22" s="4"/>
    </row>
    <row r="23" spans="1:152" ht="18.600000000000001" customHeight="1" x14ac:dyDescent="0.25">
      <c r="A23" s="31" t="str">
        <f t="shared" si="2"/>
        <v>Sweden Corporates</v>
      </c>
      <c r="B23" s="27">
        <f t="shared" si="3"/>
        <v>0</v>
      </c>
      <c r="C23" s="22"/>
      <c r="D23" s="22"/>
      <c r="E23" s="29">
        <f t="shared" ca="1" si="4"/>
        <v>2.0205764013614815E-2</v>
      </c>
      <c r="F23" s="20">
        <v>2.139972E-3</v>
      </c>
      <c r="G23" s="19">
        <f ca="1"/>
        <v>-1.0821547442380411E-4</v>
      </c>
      <c r="H23" s="4"/>
      <c r="I23" s="42" t="s">
        <v>11</v>
      </c>
      <c r="J23" s="10">
        <f t="shared" ca="1" si="12"/>
        <v>6.5765879386305112E-2</v>
      </c>
      <c r="K23" s="10">
        <f t="shared" ca="1" si="12"/>
        <v>-3.1688084246508805E-2</v>
      </c>
      <c r="L23" s="10">
        <f t="shared" ca="1" si="12"/>
        <v>9.8349713236863784E-2</v>
      </c>
      <c r="M23" s="10">
        <f t="shared" ca="1" si="12"/>
        <v>9.2337903678275116E-2</v>
      </c>
      <c r="N23" s="10">
        <f t="shared" ca="1" si="12"/>
        <v>0.10490645973938817</v>
      </c>
      <c r="O23" s="10">
        <f t="shared" ca="1" si="12"/>
        <v>1.6552837225954079E-2</v>
      </c>
      <c r="P23" s="10">
        <f t="shared" ca="1" si="12"/>
        <v>0.13117963324178497</v>
      </c>
      <c r="Q23" s="10">
        <f t="shared" ca="1" si="12"/>
        <v>-4.4624643094898581E-2</v>
      </c>
      <c r="R23" s="10">
        <f t="shared" ca="1" si="12"/>
        <v>0.15020787310527167</v>
      </c>
      <c r="S23" s="10">
        <f t="shared" ca="1" si="12"/>
        <v>0.12908356334014662</v>
      </c>
      <c r="T23" s="10">
        <f t="shared" ca="1" si="13"/>
        <v>-7.4357889715072269E-4</v>
      </c>
      <c r="U23" s="10">
        <f t="shared" ca="1" si="13"/>
        <v>-8.5961296889549024E-2</v>
      </c>
      <c r="V23" s="10">
        <f t="shared" ca="1" si="13"/>
        <v>-3.1197911201429628E-2</v>
      </c>
      <c r="W23" s="10">
        <f t="shared" ca="1" si="13"/>
        <v>0.18795225290979783</v>
      </c>
      <c r="X23" s="10">
        <f t="shared" ca="1" si="13"/>
        <v>-0.18529519731942329</v>
      </c>
      <c r="Y23" s="10">
        <f t="shared" ca="1" si="13"/>
        <v>0.10801572113022134</v>
      </c>
      <c r="Z23" s="10">
        <f t="shared" ca="1" si="13"/>
        <v>-2.9751858277149799E-2</v>
      </c>
      <c r="AA23" s="10">
        <f t="shared" ca="1" si="13"/>
        <v>1.0992629756169285E-2</v>
      </c>
      <c r="AB23" s="10">
        <f t="shared" ca="1" si="13"/>
        <v>0.99999999999999989</v>
      </c>
      <c r="AC23" s="10">
        <f t="shared" ca="1" si="13"/>
        <v>0.26038411447781479</v>
      </c>
      <c r="AD23" s="10">
        <f t="shared" ca="1" si="14"/>
        <v>-4.6863184654818237E-2</v>
      </c>
      <c r="AE23" s="10">
        <f t="shared" ca="1" si="14"/>
        <v>-0.26672257498959762</v>
      </c>
      <c r="AF23" s="10">
        <f t="shared" ca="1" si="14"/>
        <v>0.11293393995049229</v>
      </c>
      <c r="AG23" s="10">
        <f t="shared" ca="1" si="14"/>
        <v>0.13780028443503795</v>
      </c>
      <c r="AH23" s="10">
        <f t="shared" ca="1" si="14"/>
        <v>-0.30541236881691636</v>
      </c>
      <c r="AI23" s="10">
        <f t="shared" ca="1" si="14"/>
        <v>3.6217350010193286E-2</v>
      </c>
      <c r="AJ23" s="10">
        <f t="shared" ca="1" si="14"/>
        <v>-3.0763579287480306E-2</v>
      </c>
      <c r="AK23" s="10">
        <f t="shared" ca="1" si="14"/>
        <v>0.10047270682092622</v>
      </c>
      <c r="AL23" s="10">
        <f t="shared" ca="1" si="14"/>
        <v>0.14563348728123307</v>
      </c>
      <c r="AM23" s="10">
        <f t="shared" ca="1" si="14"/>
        <v>0.21415629732671107</v>
      </c>
      <c r="AN23" s="10"/>
      <c r="AS23" s="25">
        <f t="shared" si="15"/>
        <v>0</v>
      </c>
      <c r="AT23" s="25">
        <f t="shared" si="15"/>
        <v>0</v>
      </c>
      <c r="AU23" s="25">
        <f t="shared" si="15"/>
        <v>0</v>
      </c>
      <c r="AV23" s="25">
        <f t="shared" si="15"/>
        <v>0</v>
      </c>
      <c r="AW23" s="25">
        <f t="shared" si="15"/>
        <v>0</v>
      </c>
      <c r="AX23" s="25">
        <f t="shared" si="15"/>
        <v>0</v>
      </c>
      <c r="AY23" s="25">
        <f t="shared" si="15"/>
        <v>0</v>
      </c>
      <c r="AZ23" s="25">
        <f t="shared" si="15"/>
        <v>0</v>
      </c>
      <c r="BA23" s="25">
        <f t="shared" si="15"/>
        <v>0</v>
      </c>
      <c r="BB23" s="25">
        <f t="shared" si="15"/>
        <v>0</v>
      </c>
      <c r="BC23" s="25">
        <f t="shared" si="15"/>
        <v>0</v>
      </c>
      <c r="BD23" s="11">
        <v>6.38545897031495E-3</v>
      </c>
      <c r="BE23" s="11">
        <v>-1.4695087550562147E-2</v>
      </c>
      <c r="BF23" s="11">
        <v>2.5446436683300711E-2</v>
      </c>
      <c r="BG23" s="11">
        <v>-3.1512202479190288E-3</v>
      </c>
      <c r="BH23" s="11">
        <v>-6.2372056260522335E-3</v>
      </c>
      <c r="BI23" s="11">
        <v>-4.3653263137577225E-2</v>
      </c>
      <c r="BJ23" s="11">
        <v>-2.1905138051085959E-3</v>
      </c>
      <c r="BK23" s="11">
        <v>-2.2846874934611128E-3</v>
      </c>
      <c r="BL23" s="11">
        <v>9.6123303479078714E-6</v>
      </c>
      <c r="BM23" s="11">
        <v>1.5896893892689778E-2</v>
      </c>
      <c r="BN23" s="11">
        <v>-1.1728361345351157E-2</v>
      </c>
      <c r="BO23" s="11">
        <v>-7.53134542833922E-3</v>
      </c>
      <c r="BP23" s="11">
        <v>-1.7661474806374033E-2</v>
      </c>
      <c r="BQ23" s="11">
        <v>-1.0671438691341573E-2</v>
      </c>
      <c r="BR23" s="11">
        <v>-2.0533556641212369E-3</v>
      </c>
      <c r="BS23" s="11">
        <v>-2.3828329688523664E-2</v>
      </c>
      <c r="BT23" s="11">
        <v>-4.6000286228119469E-3</v>
      </c>
      <c r="BU23" s="11">
        <v>3.5762393651546098E-3</v>
      </c>
      <c r="BV23" s="11">
        <v>-4.7935180175354697E-3</v>
      </c>
      <c r="BW23" s="11">
        <v>1.4220146729701622E-2</v>
      </c>
      <c r="BX23" s="11">
        <v>-6.141321123572796E-4</v>
      </c>
      <c r="BY23" s="11">
        <v>-1.1196298786745995E-2</v>
      </c>
      <c r="BZ23" s="11">
        <v>1.2965757923247612E-2</v>
      </c>
      <c r="CA23" s="11">
        <v>-1.9286425210840452E-2</v>
      </c>
      <c r="CB23" s="11">
        <v>-2.57670818627731E-3</v>
      </c>
      <c r="CC23" s="11">
        <v>-1.8636159788639861E-2</v>
      </c>
      <c r="CD23" s="11">
        <v>-1.3728561670257267E-2</v>
      </c>
      <c r="CE23" s="11">
        <v>3.1760764107831019E-2</v>
      </c>
      <c r="CF23" s="11">
        <v>2.2223788049604565E-3</v>
      </c>
      <c r="CG23" s="11">
        <v>2.3278311868915935E-2</v>
      </c>
      <c r="CH23" s="11">
        <v>1.3963473733004106E-2</v>
      </c>
      <c r="CI23" s="11">
        <v>3.677584981756743E-3</v>
      </c>
      <c r="CJ23" s="11">
        <v>5.7790408052491582E-3</v>
      </c>
      <c r="CK23" s="11">
        <v>7.6038792443778869E-2</v>
      </c>
      <c r="CL23" s="11">
        <v>1.1403224592372085E-2</v>
      </c>
      <c r="CM23" s="11">
        <v>-1.8514779792623615E-2</v>
      </c>
      <c r="CN23" s="11">
        <v>-9.6230584735912394E-4</v>
      </c>
      <c r="CO23" s="11">
        <v>4.7209728105850335E-3</v>
      </c>
      <c r="CP23" s="11">
        <v>1.948382594526743E-2</v>
      </c>
      <c r="CQ23" s="11">
        <v>-2.2137722722095798E-2</v>
      </c>
      <c r="CR23" s="11">
        <v>2.7869698025240641E-2</v>
      </c>
      <c r="CS23" s="11">
        <v>-2.0736732173522121E-2</v>
      </c>
      <c r="CT23" s="11">
        <v>-3.3699345437423478E-3</v>
      </c>
      <c r="CU23" s="11">
        <v>-4.4526540848270901E-3</v>
      </c>
      <c r="CV23" s="11">
        <v>-7.2682912514724363E-3</v>
      </c>
      <c r="CW23" s="11">
        <v>1.127616663541775E-2</v>
      </c>
      <c r="CX23" s="11">
        <v>-3.7431178869171688E-3</v>
      </c>
      <c r="CY23" s="11">
        <v>-2.7100410716433876E-2</v>
      </c>
      <c r="CZ23" s="11">
        <v>-6.5303161245128249E-3</v>
      </c>
      <c r="DA23" s="11">
        <v>-5.8016509859428633E-2</v>
      </c>
      <c r="DB23" s="11">
        <v>-4.0202943612298592E-3</v>
      </c>
      <c r="DC23" s="11">
        <v>-6.6466496818112786E-3</v>
      </c>
      <c r="DD23" s="11">
        <v>2.6724011174827256E-2</v>
      </c>
      <c r="DE23" s="11">
        <v>-2.0371176892060805E-2</v>
      </c>
      <c r="DF23" s="11">
        <v>-3.3887413900543173E-2</v>
      </c>
      <c r="DG23" s="11">
        <v>7.3646729376530828E-4</v>
      </c>
      <c r="DH23" s="11">
        <v>2.7098607292455057E-2</v>
      </c>
      <c r="DI23" s="11">
        <v>-1.7412843771706599E-2</v>
      </c>
      <c r="DJ23" s="11">
        <v>1.4617318321857864E-2</v>
      </c>
      <c r="DK23" s="11">
        <v>0</v>
      </c>
      <c r="DN23" s="15">
        <f t="shared" si="16"/>
        <v>0</v>
      </c>
      <c r="DO23" s="15">
        <f t="shared" si="16"/>
        <v>0</v>
      </c>
      <c r="DP23" s="15">
        <f t="shared" si="16"/>
        <v>0</v>
      </c>
      <c r="DQ23" s="15">
        <f t="shared" si="16"/>
        <v>0</v>
      </c>
      <c r="DR23" s="15">
        <f t="shared" si="16"/>
        <v>0</v>
      </c>
      <c r="DS23" s="15">
        <f t="shared" si="16"/>
        <v>0</v>
      </c>
      <c r="DT23" s="15">
        <f t="shared" si="16"/>
        <v>0</v>
      </c>
      <c r="DU23" s="15">
        <f t="shared" si="16"/>
        <v>0</v>
      </c>
      <c r="DV23" s="15">
        <f t="shared" si="16"/>
        <v>0</v>
      </c>
      <c r="DW23" s="15">
        <f t="shared" si="16"/>
        <v>0</v>
      </c>
      <c r="DX23" s="15">
        <f t="shared" si="17"/>
        <v>0</v>
      </c>
      <c r="DY23" s="15">
        <f t="shared" si="17"/>
        <v>0</v>
      </c>
      <c r="DZ23" s="15">
        <f t="shared" si="17"/>
        <v>0</v>
      </c>
      <c r="EA23" s="15">
        <f t="shared" si="17"/>
        <v>0</v>
      </c>
      <c r="EB23" s="15">
        <f t="shared" si="17"/>
        <v>0</v>
      </c>
      <c r="EC23" s="15">
        <f t="shared" si="17"/>
        <v>0</v>
      </c>
      <c r="ED23" s="15">
        <f t="shared" si="17"/>
        <v>0</v>
      </c>
      <c r="EE23" s="15">
        <f t="shared" si="17"/>
        <v>0</v>
      </c>
      <c r="EF23" s="15">
        <f t="shared" si="17"/>
        <v>0.01</v>
      </c>
      <c r="EG23" s="15">
        <f t="shared" si="17"/>
        <v>0</v>
      </c>
      <c r="EH23" s="15">
        <f t="shared" si="18"/>
        <v>0</v>
      </c>
      <c r="EI23" s="15">
        <f t="shared" si="18"/>
        <v>0</v>
      </c>
      <c r="EJ23" s="15">
        <f t="shared" si="18"/>
        <v>0</v>
      </c>
      <c r="EK23" s="15">
        <f t="shared" si="18"/>
        <v>0</v>
      </c>
      <c r="EL23" s="15">
        <f t="shared" si="18"/>
        <v>0</v>
      </c>
      <c r="EM23" s="15">
        <f t="shared" si="18"/>
        <v>0</v>
      </c>
      <c r="EN23" s="15">
        <f t="shared" si="18"/>
        <v>0</v>
      </c>
      <c r="EO23" s="15">
        <f t="shared" si="18"/>
        <v>0</v>
      </c>
      <c r="EP23" s="15">
        <f t="shared" si="18"/>
        <v>0</v>
      </c>
      <c r="EQ23" s="15">
        <f t="shared" si="18"/>
        <v>0</v>
      </c>
      <c r="EU23" s="4">
        <v>19</v>
      </c>
      <c r="EV23" s="4"/>
    </row>
    <row r="24" spans="1:152" ht="18.600000000000001" customHeight="1" x14ac:dyDescent="0.25">
      <c r="A24" s="31" t="str">
        <f t="shared" si="2"/>
        <v>Latin America Corporates</v>
      </c>
      <c r="B24" s="27">
        <f t="shared" si="3"/>
        <v>0</v>
      </c>
      <c r="C24" s="22"/>
      <c r="D24" s="22"/>
      <c r="E24" s="29">
        <f t="shared" ca="1" si="4"/>
        <v>1.7547813214102034E-2</v>
      </c>
      <c r="F24" s="20">
        <v>6.0998249999999997E-3</v>
      </c>
      <c r="G24" s="19">
        <f ca="1"/>
        <v>-1.1939581967915745E-4</v>
      </c>
      <c r="H24" s="4"/>
      <c r="I24" s="42" t="s">
        <v>23</v>
      </c>
      <c r="J24" s="10">
        <f t="shared" ca="1" si="12"/>
        <v>0.19700658244052088</v>
      </c>
      <c r="K24" s="10">
        <f t="shared" ca="1" si="12"/>
        <v>0.43655873843132198</v>
      </c>
      <c r="L24" s="10">
        <f t="shared" ca="1" si="12"/>
        <v>0.23861978723314559</v>
      </c>
      <c r="M24" s="10">
        <f t="shared" ca="1" si="12"/>
        <v>0.45387415701638206</v>
      </c>
      <c r="N24" s="10">
        <f t="shared" ca="1" si="12"/>
        <v>-3.9932189854990953E-2</v>
      </c>
      <c r="O24" s="10">
        <f t="shared" ca="1" si="12"/>
        <v>0.66539456745822778</v>
      </c>
      <c r="P24" s="10">
        <f t="shared" ca="1" si="12"/>
        <v>0.39698330119885356</v>
      </c>
      <c r="Q24" s="10">
        <f t="shared" ca="1" si="12"/>
        <v>0.34325373871748122</v>
      </c>
      <c r="R24" s="10">
        <f t="shared" ca="1" si="12"/>
        <v>0.4223793516464035</v>
      </c>
      <c r="S24" s="10">
        <f t="shared" ca="1" si="12"/>
        <v>0.6313920938353802</v>
      </c>
      <c r="T24" s="10">
        <f t="shared" ca="1" si="13"/>
        <v>0.24343600485076572</v>
      </c>
      <c r="U24" s="10">
        <f t="shared" ca="1" si="13"/>
        <v>0.24433512047049294</v>
      </c>
      <c r="V24" s="10">
        <f t="shared" ca="1" si="13"/>
        <v>0.2604837360852712</v>
      </c>
      <c r="W24" s="10">
        <f t="shared" ca="1" si="13"/>
        <v>0.49634640982542333</v>
      </c>
      <c r="X24" s="10">
        <f t="shared" ca="1" si="13"/>
        <v>-0.26209128349755068</v>
      </c>
      <c r="Y24" s="10">
        <f t="shared" ca="1" si="13"/>
        <v>-8.7741646276542323E-2</v>
      </c>
      <c r="Z24" s="10">
        <f t="shared" ca="1" si="13"/>
        <v>0.61326289001512979</v>
      </c>
      <c r="AA24" s="10">
        <f t="shared" ca="1" si="13"/>
        <v>0.71040931545821251</v>
      </c>
      <c r="AB24" s="10">
        <f t="shared" ca="1" si="13"/>
        <v>0.26038411447781479</v>
      </c>
      <c r="AC24" s="10">
        <f t="shared" ca="1" si="13"/>
        <v>1</v>
      </c>
      <c r="AD24" s="10">
        <f t="shared" ca="1" si="14"/>
        <v>0.29481876276255226</v>
      </c>
      <c r="AE24" s="10">
        <f t="shared" ca="1" si="14"/>
        <v>0.25593578756834512</v>
      </c>
      <c r="AF24" s="10">
        <f t="shared" ca="1" si="14"/>
        <v>7.3335191313644826E-2</v>
      </c>
      <c r="AG24" s="10">
        <f t="shared" ca="1" si="14"/>
        <v>0.23605869125697518</v>
      </c>
      <c r="AH24" s="10">
        <f t="shared" ca="1" si="14"/>
        <v>-1.8419159975952913E-2</v>
      </c>
      <c r="AI24" s="10">
        <f t="shared" ca="1" si="14"/>
        <v>0.21608447414013357</v>
      </c>
      <c r="AJ24" s="10">
        <f t="shared" ca="1" si="14"/>
        <v>0.14569053902482104</v>
      </c>
      <c r="AK24" s="10">
        <f t="shared" ca="1" si="14"/>
        <v>-5.1565253621467123E-3</v>
      </c>
      <c r="AL24" s="10">
        <f t="shared" ca="1" si="14"/>
        <v>7.827787020270284E-2</v>
      </c>
      <c r="AM24" s="10">
        <f t="shared" ca="1" si="14"/>
        <v>0.14917868356458772</v>
      </c>
      <c r="AN24" s="10"/>
      <c r="AS24" s="25">
        <f t="shared" si="15"/>
        <v>0</v>
      </c>
      <c r="AT24" s="25">
        <f t="shared" si="15"/>
        <v>0</v>
      </c>
      <c r="AU24" s="25">
        <f t="shared" si="15"/>
        <v>0</v>
      </c>
      <c r="AV24" s="25">
        <f t="shared" si="15"/>
        <v>0</v>
      </c>
      <c r="AW24" s="25">
        <f t="shared" si="15"/>
        <v>0</v>
      </c>
      <c r="AX24" s="25">
        <f t="shared" si="15"/>
        <v>0</v>
      </c>
      <c r="AY24" s="25">
        <f t="shared" si="15"/>
        <v>0</v>
      </c>
      <c r="AZ24" s="25">
        <f t="shared" si="15"/>
        <v>0</v>
      </c>
      <c r="BA24" s="25">
        <f t="shared" si="15"/>
        <v>0</v>
      </c>
      <c r="BB24" s="25">
        <f t="shared" si="15"/>
        <v>0</v>
      </c>
      <c r="BC24" s="25">
        <f t="shared" si="15"/>
        <v>0</v>
      </c>
      <c r="BD24" s="11">
        <v>1.3981761267534809E-2</v>
      </c>
      <c r="BE24" s="11">
        <v>-1.4982273039024996E-2</v>
      </c>
      <c r="BF24" s="11">
        <v>-4.5164940732644876E-4</v>
      </c>
      <c r="BG24" s="11">
        <v>4.5475897473770122E-3</v>
      </c>
      <c r="BH24" s="11">
        <v>-4.4318264553466769E-3</v>
      </c>
      <c r="BI24" s="11">
        <v>-0.12750667411240091</v>
      </c>
      <c r="BJ24" s="11">
        <v>7.065693430656772E-3</v>
      </c>
      <c r="BK24" s="11">
        <v>-1.6108604242370816E-4</v>
      </c>
      <c r="BL24" s="11">
        <v>-2.1252447835308219E-3</v>
      </c>
      <c r="BM24" s="11">
        <v>-4.7868425009317539E-3</v>
      </c>
      <c r="BN24" s="11">
        <v>4.522475324459263E-3</v>
      </c>
      <c r="BO24" s="11">
        <v>1.7490805120816688E-3</v>
      </c>
      <c r="BP24" s="11">
        <v>-8.1240524900155764E-3</v>
      </c>
      <c r="BQ24" s="11">
        <v>-7.8393823947192631E-3</v>
      </c>
      <c r="BR24" s="11">
        <v>-2.1888489295031066E-3</v>
      </c>
      <c r="BS24" s="11">
        <v>6.9670897641982421E-3</v>
      </c>
      <c r="BT24" s="11">
        <v>-2.2285246739997877E-2</v>
      </c>
      <c r="BU24" s="11">
        <v>-6.4159408054004219E-3</v>
      </c>
      <c r="BV24" s="11">
        <v>-1.093069128149704E-2</v>
      </c>
      <c r="BW24" s="11">
        <v>-2.8211682677079519E-3</v>
      </c>
      <c r="BX24" s="11">
        <v>2.0353979255425259E-3</v>
      </c>
      <c r="BY24" s="11">
        <v>-3.6728966875242408E-3</v>
      </c>
      <c r="BZ24" s="11">
        <v>6.9125210269420645E-3</v>
      </c>
      <c r="CA24" s="11">
        <v>1.1372795838270777E-2</v>
      </c>
      <c r="CB24" s="11">
        <v>-1.6020975424248296E-2</v>
      </c>
      <c r="CC24" s="11">
        <v>-1.3084009592760903E-3</v>
      </c>
      <c r="CD24" s="11">
        <v>2.2221839500134344E-2</v>
      </c>
      <c r="CE24" s="11">
        <v>0.14340680002722661</v>
      </c>
      <c r="CF24" s="11">
        <v>3.305502358115664E-3</v>
      </c>
      <c r="CG24" s="11">
        <v>1.430019932454063E-2</v>
      </c>
      <c r="CH24" s="11">
        <v>9.9816603985367625E-3</v>
      </c>
      <c r="CI24" s="11">
        <v>7.9843126527980868E-3</v>
      </c>
      <c r="CJ24" s="11">
        <v>6.1698228814239808E-3</v>
      </c>
      <c r="CK24" s="11">
        <v>6.2536964390922378E-3</v>
      </c>
      <c r="CL24" s="11">
        <v>1.3042280544100171E-2</v>
      </c>
      <c r="CM24" s="11">
        <v>5.0465509064738789E-3</v>
      </c>
      <c r="CN24" s="11">
        <v>-3.8107836900113101E-3</v>
      </c>
      <c r="CO24" s="11">
        <v>-1.3944148339811724E-3</v>
      </c>
      <c r="CP24" s="11">
        <v>-3.3382037720357527E-3</v>
      </c>
      <c r="CQ24" s="11">
        <v>-7.1518666046209711E-3</v>
      </c>
      <c r="CR24" s="11">
        <v>-8.6181595250929277E-3</v>
      </c>
      <c r="CS24" s="11">
        <v>-1.2449927289065577E-2</v>
      </c>
      <c r="CT24" s="11">
        <v>3.1948620166229791E-2</v>
      </c>
      <c r="CU24" s="11">
        <v>2.451334354098833E-4</v>
      </c>
      <c r="CV24" s="11">
        <v>-2.890395482106678E-3</v>
      </c>
      <c r="CW24" s="11">
        <v>-1.1816260008351565E-3</v>
      </c>
      <c r="CX24" s="11">
        <v>-6.3056078674779137E-3</v>
      </c>
      <c r="CY24" s="11">
        <v>-1.8849629008424462E-2</v>
      </c>
      <c r="CZ24" s="11">
        <v>6.7852016527421011E-3</v>
      </c>
      <c r="DA24" s="11">
        <v>-3.8611194423076034E-3</v>
      </c>
      <c r="DB24" s="11">
        <v>-8.1266052142500156E-3</v>
      </c>
      <c r="DC24" s="11">
        <v>-6.4897619252749505E-3</v>
      </c>
      <c r="DD24" s="11">
        <v>-1.1094515915874625E-2</v>
      </c>
      <c r="DE24" s="11">
        <v>5.1418826083442504E-3</v>
      </c>
      <c r="DF24" s="11">
        <v>-7.7145174871459776E-2</v>
      </c>
      <c r="DG24" s="11">
        <v>-1.2700762565695856E-2</v>
      </c>
      <c r="DH24" s="11">
        <v>-2.3671243404951303E-3</v>
      </c>
      <c r="DI24" s="11">
        <v>-1.437641367881215E-2</v>
      </c>
      <c r="DJ24" s="11">
        <v>-5.3428140692588499E-3</v>
      </c>
      <c r="DK24" s="11">
        <v>-4.6995844256797481E-3</v>
      </c>
      <c r="DN24" s="15">
        <f t="shared" si="16"/>
        <v>0</v>
      </c>
      <c r="DO24" s="15">
        <f t="shared" si="16"/>
        <v>0</v>
      </c>
      <c r="DP24" s="15">
        <f t="shared" si="16"/>
        <v>0</v>
      </c>
      <c r="DQ24" s="15">
        <f t="shared" si="16"/>
        <v>0</v>
      </c>
      <c r="DR24" s="15">
        <f t="shared" si="16"/>
        <v>0</v>
      </c>
      <c r="DS24" s="15">
        <f t="shared" si="16"/>
        <v>0</v>
      </c>
      <c r="DT24" s="15">
        <f t="shared" si="16"/>
        <v>0</v>
      </c>
      <c r="DU24" s="15">
        <f t="shared" si="16"/>
        <v>0</v>
      </c>
      <c r="DV24" s="15">
        <f t="shared" si="16"/>
        <v>0</v>
      </c>
      <c r="DW24" s="15">
        <f t="shared" si="16"/>
        <v>0</v>
      </c>
      <c r="DX24" s="15">
        <f t="shared" si="17"/>
        <v>0</v>
      </c>
      <c r="DY24" s="15">
        <f t="shared" si="17"/>
        <v>0</v>
      </c>
      <c r="DZ24" s="15">
        <f t="shared" si="17"/>
        <v>0</v>
      </c>
      <c r="EA24" s="15">
        <f t="shared" si="17"/>
        <v>0</v>
      </c>
      <c r="EB24" s="15">
        <f t="shared" si="17"/>
        <v>0</v>
      </c>
      <c r="EC24" s="15">
        <f t="shared" si="17"/>
        <v>0</v>
      </c>
      <c r="ED24" s="15">
        <f t="shared" si="17"/>
        <v>0</v>
      </c>
      <c r="EE24" s="15">
        <f t="shared" si="17"/>
        <v>0</v>
      </c>
      <c r="EF24" s="15">
        <f t="shared" si="17"/>
        <v>0</v>
      </c>
      <c r="EG24" s="15">
        <f t="shared" si="17"/>
        <v>0.01</v>
      </c>
      <c r="EH24" s="15">
        <f t="shared" si="18"/>
        <v>0</v>
      </c>
      <c r="EI24" s="15">
        <f t="shared" si="18"/>
        <v>0</v>
      </c>
      <c r="EJ24" s="15">
        <f t="shared" si="18"/>
        <v>0</v>
      </c>
      <c r="EK24" s="15">
        <f t="shared" si="18"/>
        <v>0</v>
      </c>
      <c r="EL24" s="15">
        <f t="shared" si="18"/>
        <v>0</v>
      </c>
      <c r="EM24" s="15">
        <f t="shared" si="18"/>
        <v>0</v>
      </c>
      <c r="EN24" s="15">
        <f t="shared" si="18"/>
        <v>0</v>
      </c>
      <c r="EO24" s="15">
        <f t="shared" si="18"/>
        <v>0</v>
      </c>
      <c r="EP24" s="15">
        <f t="shared" si="18"/>
        <v>0</v>
      </c>
      <c r="EQ24" s="15">
        <f t="shared" si="18"/>
        <v>0</v>
      </c>
      <c r="EU24" s="4">
        <v>20</v>
      </c>
      <c r="EV24" s="4"/>
    </row>
    <row r="25" spans="1:152" ht="18.600000000000001" customHeight="1" x14ac:dyDescent="0.25">
      <c r="A25" s="31" t="str">
        <f t="shared" si="2"/>
        <v>Middle East Corporates</v>
      </c>
      <c r="B25" s="27">
        <f t="shared" si="3"/>
        <v>4.0000000000000008E-2</v>
      </c>
      <c r="C25" s="22">
        <v>0.2</v>
      </c>
      <c r="D25" s="22">
        <v>0</v>
      </c>
      <c r="E25" s="29">
        <f t="shared" ca="1" si="4"/>
        <v>2.0173484454328171E-2</v>
      </c>
      <c r="F25" s="20">
        <v>3.0711340000000001E-3</v>
      </c>
      <c r="G25" s="19">
        <f ca="1"/>
        <v>-1.1622936791486939E-4</v>
      </c>
      <c r="H25" s="4"/>
      <c r="I25" s="42" t="s">
        <v>26</v>
      </c>
      <c r="J25" s="10">
        <f t="shared" ref="J25:S34" ca="1" si="19">CORREL(OFFSET($BD$5,$EU25-1,$EU$2-1,1,$EU$3-$EU$2+1),OFFSET($BD$5,J$2-1,$EU$2-1,1,$EU$3-$EU$2+1))</f>
        <v>0.48356361171992629</v>
      </c>
      <c r="K25" s="10">
        <f t="shared" ca="1" si="19"/>
        <v>0.41329403700655698</v>
      </c>
      <c r="L25" s="10">
        <f t="shared" ca="1" si="19"/>
        <v>0.2357651659753478</v>
      </c>
      <c r="M25" s="10">
        <f t="shared" ca="1" si="19"/>
        <v>0.4328723525817309</v>
      </c>
      <c r="N25" s="10">
        <f t="shared" ca="1" si="19"/>
        <v>-0.21286324614100907</v>
      </c>
      <c r="O25" s="10">
        <f t="shared" ca="1" si="19"/>
        <v>0.2601577775883574</v>
      </c>
      <c r="P25" s="10">
        <f t="shared" ca="1" si="19"/>
        <v>-0.10401560230125394</v>
      </c>
      <c r="Q25" s="10">
        <f t="shared" ca="1" si="19"/>
        <v>0.22674834887106943</v>
      </c>
      <c r="R25" s="10">
        <f t="shared" ca="1" si="19"/>
        <v>0.18514793472837238</v>
      </c>
      <c r="S25" s="10">
        <f t="shared" ca="1" si="19"/>
        <v>6.1575553148755569E-2</v>
      </c>
      <c r="T25" s="10">
        <f t="shared" ref="T25:AC34" ca="1" si="20">CORREL(OFFSET($BD$5,$EU25-1,$EU$2-1,1,$EU$3-$EU$2+1),OFFSET($BD$5,T$2-1,$EU$2-1,1,$EU$3-$EU$2+1))</f>
        <v>9.0427609102393156E-2</v>
      </c>
      <c r="U25" s="10">
        <f t="shared" ca="1" si="20"/>
        <v>-9.7838178692664281E-3</v>
      </c>
      <c r="V25" s="10">
        <f t="shared" ca="1" si="20"/>
        <v>-0.23662256868067694</v>
      </c>
      <c r="W25" s="10">
        <f t="shared" ca="1" si="20"/>
        <v>0.2981975806979969</v>
      </c>
      <c r="X25" s="10">
        <f t="shared" ca="1" si="20"/>
        <v>-6.3092628772908221E-2</v>
      </c>
      <c r="Y25" s="10">
        <f t="shared" ca="1" si="20"/>
        <v>-0.21456856154750228</v>
      </c>
      <c r="Z25" s="10">
        <f t="shared" ca="1" si="20"/>
        <v>0.19236370510355111</v>
      </c>
      <c r="AA25" s="10">
        <f t="shared" ca="1" si="20"/>
        <v>0.23379526111526572</v>
      </c>
      <c r="AB25" s="10">
        <f t="shared" ca="1" si="20"/>
        <v>-4.6863184654818237E-2</v>
      </c>
      <c r="AC25" s="10">
        <f t="shared" ca="1" si="20"/>
        <v>0.29481876276255226</v>
      </c>
      <c r="AD25" s="10">
        <f t="shared" ref="AD25:AM34" ca="1" si="21">CORREL(OFFSET($BD$5,$EU25-1,$EU$2-1,1,$EU$3-$EU$2+1),OFFSET($BD$5,AD$2-1,$EU$2-1,1,$EU$3-$EU$2+1))</f>
        <v>1.0000000000000002</v>
      </c>
      <c r="AE25" s="10">
        <f t="shared" ca="1" si="21"/>
        <v>-4.1448294994511928E-2</v>
      </c>
      <c r="AF25" s="10">
        <f t="shared" ca="1" si="21"/>
        <v>-0.12608097862399592</v>
      </c>
      <c r="AG25" s="10">
        <f t="shared" ca="1" si="21"/>
        <v>0.22063716331265937</v>
      </c>
      <c r="AH25" s="10">
        <f t="shared" ca="1" si="21"/>
        <v>0.62231012210317882</v>
      </c>
      <c r="AI25" s="10">
        <f t="shared" ca="1" si="21"/>
        <v>0.48186711166538931</v>
      </c>
      <c r="AJ25" s="10">
        <f t="shared" ca="1" si="21"/>
        <v>8.8160529826788833E-2</v>
      </c>
      <c r="AK25" s="10">
        <f t="shared" ca="1" si="21"/>
        <v>-0.12828146740776683</v>
      </c>
      <c r="AL25" s="10">
        <f t="shared" ca="1" si="21"/>
        <v>-0.12487331455393536</v>
      </c>
      <c r="AM25" s="10">
        <f t="shared" ca="1" si="21"/>
        <v>-0.23727298210261777</v>
      </c>
      <c r="AN25" s="10"/>
      <c r="AS25" s="25">
        <f t="shared" ref="AS25:BC34" si="22">(AS$1*$C25+(1-AS$1)*$D25)</f>
        <v>0.2</v>
      </c>
      <c r="AT25" s="25">
        <f t="shared" si="22"/>
        <v>0.18000000000000002</v>
      </c>
      <c r="AU25" s="25">
        <f t="shared" si="22"/>
        <v>0.16000000000000003</v>
      </c>
      <c r="AV25" s="25">
        <f t="shared" si="22"/>
        <v>0.13999999999999999</v>
      </c>
      <c r="AW25" s="25">
        <f t="shared" si="22"/>
        <v>0.12</v>
      </c>
      <c r="AX25" s="25">
        <f t="shared" si="22"/>
        <v>0.1</v>
      </c>
      <c r="AY25" s="25">
        <f t="shared" si="22"/>
        <v>8.0000000000000016E-2</v>
      </c>
      <c r="AZ25" s="25">
        <f t="shared" si="22"/>
        <v>0.06</v>
      </c>
      <c r="BA25" s="25">
        <f t="shared" si="22"/>
        <v>4.0000000000000008E-2</v>
      </c>
      <c r="BB25" s="25">
        <f t="shared" si="22"/>
        <v>2.0000000000000004E-2</v>
      </c>
      <c r="BC25" s="25">
        <f t="shared" si="22"/>
        <v>0</v>
      </c>
      <c r="BD25" s="11">
        <v>2.8352224196183773E-2</v>
      </c>
      <c r="BE25" s="11">
        <v>1.1217128314830571E-2</v>
      </c>
      <c r="BF25" s="11">
        <v>1.8015379436140844E-2</v>
      </c>
      <c r="BG25" s="11">
        <v>-1.4742901201172498E-2</v>
      </c>
      <c r="BH25" s="11">
        <v>8.1932190212428146E-3</v>
      </c>
      <c r="BI25" s="11">
        <v>-1.2649288292682082E-3</v>
      </c>
      <c r="BJ25" s="11">
        <v>8.9989783245172372E-3</v>
      </c>
      <c r="BK25" s="11">
        <v>2.0940986055687727E-2</v>
      </c>
      <c r="BL25" s="11">
        <v>4.0709492267230196E-3</v>
      </c>
      <c r="BM25" s="11">
        <v>1.1004819103790586E-2</v>
      </c>
      <c r="BN25" s="11">
        <v>-2.0642119455605012E-3</v>
      </c>
      <c r="BO25" s="11">
        <v>-7.7939228788890258E-3</v>
      </c>
      <c r="BP25" s="11">
        <v>-3.216560087449194E-3</v>
      </c>
      <c r="BQ25" s="11">
        <v>1.0654639766870977E-2</v>
      </c>
      <c r="BR25" s="11">
        <v>4.6450031420246507E-3</v>
      </c>
      <c r="BS25" s="11">
        <v>5.7135846428328918E-3</v>
      </c>
      <c r="BT25" s="11">
        <v>-3.3362346055526571E-3</v>
      </c>
      <c r="BU25" s="11">
        <v>-2.9465117014670916E-4</v>
      </c>
      <c r="BV25" s="11">
        <v>2.163246341482683E-3</v>
      </c>
      <c r="BW25" s="11">
        <v>-1.0150801813479049E-2</v>
      </c>
      <c r="BX25" s="11">
        <v>-3.1961830245550438E-3</v>
      </c>
      <c r="BY25" s="11">
        <v>8.9490702948948897E-3</v>
      </c>
      <c r="BZ25" s="11">
        <v>1.3957445458961049E-2</v>
      </c>
      <c r="CA25" s="11">
        <v>-2.0095003090388253E-2</v>
      </c>
      <c r="CB25" s="11">
        <v>3.0552297129589734E-2</v>
      </c>
      <c r="CC25" s="11">
        <v>-5.6821950146297429E-3</v>
      </c>
      <c r="CD25" s="11">
        <v>-1.6743113907687901E-3</v>
      </c>
      <c r="CE25" s="11">
        <v>2.0661975480480432E-2</v>
      </c>
      <c r="CF25" s="11">
        <v>-1.4467523750344768E-2</v>
      </c>
      <c r="CG25" s="11">
        <v>4.0512952094328591E-2</v>
      </c>
      <c r="CH25" s="11">
        <v>2.928146289364264E-2</v>
      </c>
      <c r="CI25" s="11">
        <v>1.6240336581022863E-2</v>
      </c>
      <c r="CJ25" s="11">
        <v>1.7638486764861572E-2</v>
      </c>
      <c r="CK25" s="11">
        <v>3.1084328913661974E-3</v>
      </c>
      <c r="CL25" s="11">
        <v>2.3783468168026012E-3</v>
      </c>
      <c r="CM25" s="11">
        <v>3.6549991326022546E-2</v>
      </c>
      <c r="CN25" s="11">
        <v>3.3346895630963491E-3</v>
      </c>
      <c r="CO25" s="11">
        <v>5.1864212179821845E-3</v>
      </c>
      <c r="CP25" s="11">
        <v>1.5040805806066926E-2</v>
      </c>
      <c r="CQ25" s="11">
        <v>-2.6865437426443206E-3</v>
      </c>
      <c r="CR25" s="11">
        <v>-1.339652388999546E-2</v>
      </c>
      <c r="CS25" s="11">
        <v>2.3949206525949895E-2</v>
      </c>
      <c r="CT25" s="11">
        <v>7.1046186817942392E-3</v>
      </c>
      <c r="CU25" s="11">
        <v>-1.1642960460162111E-2</v>
      </c>
      <c r="CV25" s="11">
        <v>3.433064781817774E-2</v>
      </c>
      <c r="CW25" s="11">
        <v>7.5679913081150296E-3</v>
      </c>
      <c r="CX25" s="11">
        <v>9.7543357532399178E-3</v>
      </c>
      <c r="CY25" s="11">
        <v>-1.226472226277564E-2</v>
      </c>
      <c r="CZ25" s="11">
        <v>1.0512514866065192E-2</v>
      </c>
      <c r="DA25" s="11">
        <v>2.5748524728173017E-3</v>
      </c>
      <c r="DB25" s="11">
        <v>-3.5257234622442235E-2</v>
      </c>
      <c r="DC25" s="11">
        <v>-6.1732889594351414E-3</v>
      </c>
      <c r="DD25" s="11">
        <v>-2.9993879662671308E-2</v>
      </c>
      <c r="DE25" s="11">
        <v>-4.9566564537742885E-2</v>
      </c>
      <c r="DF25" s="11">
        <v>-2.4432460386691668E-2</v>
      </c>
      <c r="DG25" s="11">
        <v>-3.158702394278845E-3</v>
      </c>
      <c r="DH25" s="11">
        <v>-1.3132143311746614E-2</v>
      </c>
      <c r="DI25" s="11">
        <v>-1.8754108343057463E-2</v>
      </c>
      <c r="DJ25" s="11">
        <v>-5.6065029462214477E-3</v>
      </c>
      <c r="DK25" s="11">
        <v>2.396703952717294E-3</v>
      </c>
      <c r="DN25" s="15">
        <f t="shared" ref="DN25:DW34" si="23">IF(AND($D25&gt;0,$EU25=DN$1),1%-1%/$DM$2,IF($EU25=DN$1,1%,IF($D25&gt;0,-1%/$DM$2,0)))</f>
        <v>0</v>
      </c>
      <c r="DO25" s="15">
        <f t="shared" si="23"/>
        <v>0</v>
      </c>
      <c r="DP25" s="15">
        <f t="shared" si="23"/>
        <v>0</v>
      </c>
      <c r="DQ25" s="15">
        <f t="shared" si="23"/>
        <v>0</v>
      </c>
      <c r="DR25" s="15">
        <f t="shared" si="23"/>
        <v>0</v>
      </c>
      <c r="DS25" s="15">
        <f t="shared" si="23"/>
        <v>0</v>
      </c>
      <c r="DT25" s="15">
        <f t="shared" si="23"/>
        <v>0</v>
      </c>
      <c r="DU25" s="15">
        <f t="shared" si="23"/>
        <v>0</v>
      </c>
      <c r="DV25" s="15">
        <f t="shared" si="23"/>
        <v>0</v>
      </c>
      <c r="DW25" s="15">
        <f t="shared" si="23"/>
        <v>0</v>
      </c>
      <c r="DX25" s="15">
        <f t="shared" ref="DX25:EG34" si="24">IF(AND($D25&gt;0,$EU25=DX$1),1%-1%/$DM$2,IF($EU25=DX$1,1%,IF($D25&gt;0,-1%/$DM$2,0)))</f>
        <v>0</v>
      </c>
      <c r="DY25" s="15">
        <f t="shared" si="24"/>
        <v>0</v>
      </c>
      <c r="DZ25" s="15">
        <f t="shared" si="24"/>
        <v>0</v>
      </c>
      <c r="EA25" s="15">
        <f t="shared" si="24"/>
        <v>0</v>
      </c>
      <c r="EB25" s="15">
        <f t="shared" si="24"/>
        <v>0</v>
      </c>
      <c r="EC25" s="15">
        <f t="shared" si="24"/>
        <v>0</v>
      </c>
      <c r="ED25" s="15">
        <f t="shared" si="24"/>
        <v>0</v>
      </c>
      <c r="EE25" s="15">
        <f t="shared" si="24"/>
        <v>0</v>
      </c>
      <c r="EF25" s="15">
        <f t="shared" si="24"/>
        <v>0</v>
      </c>
      <c r="EG25" s="15">
        <f t="shared" si="24"/>
        <v>0</v>
      </c>
      <c r="EH25" s="15">
        <f t="shared" ref="EH25:EQ34" si="25">IF(AND($D25&gt;0,$EU25=EH$1),1%-1%/$DM$2,IF($EU25=EH$1,1%,IF($D25&gt;0,-1%/$DM$2,0)))</f>
        <v>0.01</v>
      </c>
      <c r="EI25" s="15">
        <f t="shared" si="25"/>
        <v>0</v>
      </c>
      <c r="EJ25" s="15">
        <f t="shared" si="25"/>
        <v>0</v>
      </c>
      <c r="EK25" s="15">
        <f t="shared" si="25"/>
        <v>0</v>
      </c>
      <c r="EL25" s="15">
        <f t="shared" si="25"/>
        <v>0</v>
      </c>
      <c r="EM25" s="15">
        <f t="shared" si="25"/>
        <v>0</v>
      </c>
      <c r="EN25" s="15">
        <f t="shared" si="25"/>
        <v>0</v>
      </c>
      <c r="EO25" s="15">
        <f t="shared" si="25"/>
        <v>0</v>
      </c>
      <c r="EP25" s="15">
        <f t="shared" si="25"/>
        <v>0</v>
      </c>
      <c r="EQ25" s="15">
        <f t="shared" si="25"/>
        <v>0</v>
      </c>
      <c r="EU25" s="4">
        <v>21</v>
      </c>
      <c r="EV25" s="4"/>
    </row>
    <row r="26" spans="1:152" ht="18.600000000000001" customHeight="1" x14ac:dyDescent="0.25">
      <c r="A26" s="31" t="str">
        <f t="shared" si="2"/>
        <v>Netherlands Corporates</v>
      </c>
      <c r="B26" s="27">
        <f t="shared" si="3"/>
        <v>0</v>
      </c>
      <c r="C26" s="22"/>
      <c r="D26" s="22"/>
      <c r="E26" s="29">
        <f t="shared" ca="1" si="4"/>
        <v>8.8177196446341186E-3</v>
      </c>
      <c r="F26" s="20">
        <v>3.7335749999999998E-3</v>
      </c>
      <c r="G26" s="19">
        <f ca="1"/>
        <v>-8.4189031310742332E-5</v>
      </c>
      <c r="H26" s="4"/>
      <c r="I26" s="42" t="s">
        <v>13</v>
      </c>
      <c r="J26" s="10">
        <f t="shared" ca="1" si="19"/>
        <v>0.12940708367501919</v>
      </c>
      <c r="K26" s="10">
        <f t="shared" ca="1" si="19"/>
        <v>0.23795401363683</v>
      </c>
      <c r="L26" s="10">
        <f t="shared" ca="1" si="19"/>
        <v>0.18461201654025264</v>
      </c>
      <c r="M26" s="10">
        <f t="shared" ca="1" si="19"/>
        <v>0.1171055209482763</v>
      </c>
      <c r="N26" s="10">
        <f t="shared" ca="1" si="19"/>
        <v>0.16804827947082338</v>
      </c>
      <c r="O26" s="10">
        <f t="shared" ca="1" si="19"/>
        <v>0.21497888688104028</v>
      </c>
      <c r="P26" s="10">
        <f t="shared" ca="1" si="19"/>
        <v>0.13606916004160471</v>
      </c>
      <c r="Q26" s="10">
        <f t="shared" ca="1" si="19"/>
        <v>0.3224972421450138</v>
      </c>
      <c r="R26" s="10">
        <f t="shared" ca="1" si="19"/>
        <v>0.34208686172641656</v>
      </c>
      <c r="S26" s="10">
        <f t="shared" ca="1" si="19"/>
        <v>0.53231441395851598</v>
      </c>
      <c r="T26" s="10">
        <f t="shared" ca="1" si="20"/>
        <v>0.2308943608377087</v>
      </c>
      <c r="U26" s="10">
        <f t="shared" ca="1" si="20"/>
        <v>0.52466235715477649</v>
      </c>
      <c r="V26" s="10">
        <f t="shared" ca="1" si="20"/>
        <v>0.42090378895558939</v>
      </c>
      <c r="W26" s="10">
        <f t="shared" ca="1" si="20"/>
        <v>-8.8737936694068223E-2</v>
      </c>
      <c r="X26" s="10">
        <f t="shared" ca="1" si="20"/>
        <v>-2.7557744011239983E-2</v>
      </c>
      <c r="Y26" s="10">
        <f t="shared" ca="1" si="20"/>
        <v>-1.3563772805712901E-2</v>
      </c>
      <c r="Z26" s="10">
        <f t="shared" ca="1" si="20"/>
        <v>-3.0542345804973337E-2</v>
      </c>
      <c r="AA26" s="10">
        <f t="shared" ca="1" si="20"/>
        <v>0.16997428094387201</v>
      </c>
      <c r="AB26" s="10">
        <f t="shared" ca="1" si="20"/>
        <v>-0.26672257498959762</v>
      </c>
      <c r="AC26" s="10">
        <f t="shared" ca="1" si="20"/>
        <v>0.25593578756834512</v>
      </c>
      <c r="AD26" s="10">
        <f t="shared" ca="1" si="21"/>
        <v>-4.1448294994511928E-2</v>
      </c>
      <c r="AE26" s="10">
        <f t="shared" ca="1" si="21"/>
        <v>1</v>
      </c>
      <c r="AF26" s="10">
        <f t="shared" ca="1" si="21"/>
        <v>0.3192465166462522</v>
      </c>
      <c r="AG26" s="10">
        <f t="shared" ca="1" si="21"/>
        <v>0.18580693556186209</v>
      </c>
      <c r="AH26" s="10">
        <f t="shared" ca="1" si="21"/>
        <v>-6.0369912347833496E-2</v>
      </c>
      <c r="AI26" s="10">
        <f t="shared" ca="1" si="21"/>
        <v>0.14553947279326054</v>
      </c>
      <c r="AJ26" s="10">
        <f t="shared" ca="1" si="21"/>
        <v>0.14610369877512583</v>
      </c>
      <c r="AK26" s="10">
        <f t="shared" ca="1" si="21"/>
        <v>0.35726818679202005</v>
      </c>
      <c r="AL26" s="10">
        <f t="shared" ca="1" si="21"/>
        <v>0.29430888998048099</v>
      </c>
      <c r="AM26" s="10">
        <f t="shared" ca="1" si="21"/>
        <v>5.9077933922148898E-2</v>
      </c>
      <c r="AN26" s="10"/>
      <c r="AS26" s="25">
        <f t="shared" si="22"/>
        <v>0</v>
      </c>
      <c r="AT26" s="25">
        <f t="shared" si="22"/>
        <v>0</v>
      </c>
      <c r="AU26" s="25">
        <f t="shared" si="22"/>
        <v>0</v>
      </c>
      <c r="AV26" s="25">
        <f t="shared" si="22"/>
        <v>0</v>
      </c>
      <c r="AW26" s="25">
        <f t="shared" si="22"/>
        <v>0</v>
      </c>
      <c r="AX26" s="25">
        <f t="shared" si="22"/>
        <v>0</v>
      </c>
      <c r="AY26" s="25">
        <f t="shared" si="22"/>
        <v>0</v>
      </c>
      <c r="AZ26" s="25">
        <f t="shared" si="22"/>
        <v>0</v>
      </c>
      <c r="BA26" s="25">
        <f t="shared" si="22"/>
        <v>0</v>
      </c>
      <c r="BB26" s="25">
        <f t="shared" si="22"/>
        <v>0</v>
      </c>
      <c r="BC26" s="25">
        <f t="shared" si="22"/>
        <v>0</v>
      </c>
      <c r="BD26" s="11">
        <v>9.300370393638957E-5</v>
      </c>
      <c r="BE26" s="11">
        <v>9.4070043761709243E-3</v>
      </c>
      <c r="BF26" s="11">
        <v>-3.50426016384775E-3</v>
      </c>
      <c r="BG26" s="11">
        <v>2.6197668277467834E-3</v>
      </c>
      <c r="BH26" s="11">
        <v>-1.1341647533628096E-3</v>
      </c>
      <c r="BI26" s="11">
        <v>-1.5871492292925282E-2</v>
      </c>
      <c r="BJ26" s="11">
        <v>1.2868117430392623E-2</v>
      </c>
      <c r="BK26" s="11">
        <v>8.9035520746065799E-3</v>
      </c>
      <c r="BL26" s="11">
        <v>-1.1345558666863265E-2</v>
      </c>
      <c r="BM26" s="11">
        <v>6.1765675457194913E-3</v>
      </c>
      <c r="BN26" s="11">
        <v>1.2021632165146734E-3</v>
      </c>
      <c r="BO26" s="11">
        <v>2.1130976540304491E-3</v>
      </c>
      <c r="BP26" s="11">
        <v>-1.1681487913068889E-2</v>
      </c>
      <c r="BQ26" s="11">
        <v>-3.1180444625063752E-2</v>
      </c>
      <c r="BR26" s="11">
        <v>-2.0444887808679368E-4</v>
      </c>
      <c r="BS26" s="11">
        <v>1.0432256877909163E-2</v>
      </c>
      <c r="BT26" s="11">
        <v>-1.106835102941639E-2</v>
      </c>
      <c r="BU26" s="11">
        <v>-3.6753679778289694E-5</v>
      </c>
      <c r="BV26" s="11">
        <v>5.0719001909791395E-3</v>
      </c>
      <c r="BW26" s="11">
        <v>5.7551700572004982E-3</v>
      </c>
      <c r="BX26" s="11">
        <v>1.2991387555354894E-2</v>
      </c>
      <c r="BY26" s="11">
        <v>1.4719403826815247E-2</v>
      </c>
      <c r="BZ26" s="11">
        <v>8.9644450154482413E-3</v>
      </c>
      <c r="CA26" s="11">
        <v>7.4128797312851269E-3</v>
      </c>
      <c r="CB26" s="11">
        <v>-1.0083951260716484E-3</v>
      </c>
      <c r="CC26" s="11">
        <v>7.6918274890314109E-5</v>
      </c>
      <c r="CD26" s="11">
        <v>3.2762435558032488E-2</v>
      </c>
      <c r="CE26" s="11">
        <v>2.2416210387936841E-2</v>
      </c>
      <c r="CF26" s="11">
        <v>1.7878444313544239E-2</v>
      </c>
      <c r="CG26" s="11">
        <v>3.4997905046763034E-2</v>
      </c>
      <c r="CH26" s="11">
        <v>1.1883901057925028E-2</v>
      </c>
      <c r="CI26" s="11">
        <v>2.7247970569230784E-2</v>
      </c>
      <c r="CJ26" s="11">
        <v>5.5728901691893817E-3</v>
      </c>
      <c r="CK26" s="11">
        <v>-4.3930528889524201E-4</v>
      </c>
      <c r="CL26" s="11">
        <v>1.0465719607237522E-2</v>
      </c>
      <c r="CM26" s="11">
        <v>-1.6002608254297446E-3</v>
      </c>
      <c r="CN26" s="11">
        <v>5.3624789040891407E-3</v>
      </c>
      <c r="CO26" s="11">
        <v>-3.5332230767266548E-3</v>
      </c>
      <c r="CP26" s="11">
        <v>-9.4588945778431022E-3</v>
      </c>
      <c r="CQ26" s="11">
        <v>-1.3118770679577452E-2</v>
      </c>
      <c r="CR26" s="11">
        <v>-8.9699408329975139E-3</v>
      </c>
      <c r="CS26" s="11">
        <v>-1.1568038722894802E-2</v>
      </c>
      <c r="CT26" s="11">
        <v>-7.1334426733129508E-3</v>
      </c>
      <c r="CU26" s="11">
        <v>-9.7755559697740857E-3</v>
      </c>
      <c r="CV26" s="11">
        <v>-7.5189542510012419E-3</v>
      </c>
      <c r="CW26" s="11">
        <v>-4.9099499737592645E-3</v>
      </c>
      <c r="CX26" s="11">
        <v>-8.0164421520236839E-3</v>
      </c>
      <c r="CY26" s="11">
        <v>-1.4088771038050729E-2</v>
      </c>
      <c r="CZ26" s="11">
        <v>-3.6530104463785573E-3</v>
      </c>
      <c r="DA26" s="11">
        <v>1.7385960359790564E-2</v>
      </c>
      <c r="DB26" s="11">
        <v>-5.018790867756695E-3</v>
      </c>
      <c r="DC26" s="11">
        <v>-1.5199831966596133E-2</v>
      </c>
      <c r="DD26" s="11">
        <v>-8.8205388983900734E-3</v>
      </c>
      <c r="DE26" s="11">
        <v>3.148224115396836E-3</v>
      </c>
      <c r="DF26" s="11">
        <v>-1.6383581706308048E-2</v>
      </c>
      <c r="DG26" s="11">
        <v>-9.579104354951351E-3</v>
      </c>
      <c r="DH26" s="11">
        <v>-9.9570198630601903E-3</v>
      </c>
      <c r="DI26" s="11">
        <v>1.7246361370254037E-2</v>
      </c>
      <c r="DJ26" s="11">
        <v>3.4644606701457192E-3</v>
      </c>
      <c r="DK26" s="11">
        <v>1.8004408531029359E-3</v>
      </c>
      <c r="DN26" s="15">
        <f t="shared" si="23"/>
        <v>0</v>
      </c>
      <c r="DO26" s="15">
        <f t="shared" si="23"/>
        <v>0</v>
      </c>
      <c r="DP26" s="15">
        <f t="shared" si="23"/>
        <v>0</v>
      </c>
      <c r="DQ26" s="15">
        <f t="shared" si="23"/>
        <v>0</v>
      </c>
      <c r="DR26" s="15">
        <f t="shared" si="23"/>
        <v>0</v>
      </c>
      <c r="DS26" s="15">
        <f t="shared" si="23"/>
        <v>0</v>
      </c>
      <c r="DT26" s="15">
        <f t="shared" si="23"/>
        <v>0</v>
      </c>
      <c r="DU26" s="15">
        <f t="shared" si="23"/>
        <v>0</v>
      </c>
      <c r="DV26" s="15">
        <f t="shared" si="23"/>
        <v>0</v>
      </c>
      <c r="DW26" s="15">
        <f t="shared" si="23"/>
        <v>0</v>
      </c>
      <c r="DX26" s="15">
        <f t="shared" si="24"/>
        <v>0</v>
      </c>
      <c r="DY26" s="15">
        <f t="shared" si="24"/>
        <v>0</v>
      </c>
      <c r="DZ26" s="15">
        <f t="shared" si="24"/>
        <v>0</v>
      </c>
      <c r="EA26" s="15">
        <f t="shared" si="24"/>
        <v>0</v>
      </c>
      <c r="EB26" s="15">
        <f t="shared" si="24"/>
        <v>0</v>
      </c>
      <c r="EC26" s="15">
        <f t="shared" si="24"/>
        <v>0</v>
      </c>
      <c r="ED26" s="15">
        <f t="shared" si="24"/>
        <v>0</v>
      </c>
      <c r="EE26" s="15">
        <f t="shared" si="24"/>
        <v>0</v>
      </c>
      <c r="EF26" s="15">
        <f t="shared" si="24"/>
        <v>0</v>
      </c>
      <c r="EG26" s="15">
        <f t="shared" si="24"/>
        <v>0</v>
      </c>
      <c r="EH26" s="15">
        <f t="shared" si="25"/>
        <v>0</v>
      </c>
      <c r="EI26" s="15">
        <f t="shared" si="25"/>
        <v>0.01</v>
      </c>
      <c r="EJ26" s="15">
        <f t="shared" si="25"/>
        <v>0</v>
      </c>
      <c r="EK26" s="15">
        <f t="shared" si="25"/>
        <v>0</v>
      </c>
      <c r="EL26" s="15">
        <f t="shared" si="25"/>
        <v>0</v>
      </c>
      <c r="EM26" s="15">
        <f t="shared" si="25"/>
        <v>0</v>
      </c>
      <c r="EN26" s="15">
        <f t="shared" si="25"/>
        <v>0</v>
      </c>
      <c r="EO26" s="15">
        <f t="shared" si="25"/>
        <v>0</v>
      </c>
      <c r="EP26" s="15">
        <f t="shared" si="25"/>
        <v>0</v>
      </c>
      <c r="EQ26" s="15">
        <f t="shared" si="25"/>
        <v>0</v>
      </c>
      <c r="EU26" s="4">
        <v>22</v>
      </c>
      <c r="EV26" s="4"/>
    </row>
    <row r="27" spans="1:152" ht="18.600000000000001" customHeight="1" x14ac:dyDescent="0.25">
      <c r="A27" s="31" t="str">
        <f t="shared" si="2"/>
        <v>North America Corporates</v>
      </c>
      <c r="B27" s="27">
        <f t="shared" si="3"/>
        <v>0.4</v>
      </c>
      <c r="C27" s="22">
        <v>0</v>
      </c>
      <c r="D27" s="22">
        <v>0.5</v>
      </c>
      <c r="E27" s="29">
        <f t="shared" ca="1" si="4"/>
        <v>9.7742289349071875E-3</v>
      </c>
      <c r="F27" s="20">
        <v>4.478358E-3</v>
      </c>
      <c r="G27" s="19">
        <f ca="1"/>
        <v>-1.7412308334994325E-5</v>
      </c>
      <c r="H27" s="4"/>
      <c r="I27" s="42" t="s">
        <v>24</v>
      </c>
      <c r="J27" s="10">
        <f t="shared" ca="1" si="19"/>
        <v>0.27898640623622473</v>
      </c>
      <c r="K27" s="10">
        <f t="shared" ca="1" si="19"/>
        <v>5.8791128909705483E-2</v>
      </c>
      <c r="L27" s="10">
        <f t="shared" ca="1" si="19"/>
        <v>0.52249952509635933</v>
      </c>
      <c r="M27" s="10">
        <f t="shared" ca="1" si="19"/>
        <v>0.12784961906082551</v>
      </c>
      <c r="N27" s="10">
        <f t="shared" ca="1" si="19"/>
        <v>0.91924383322976166</v>
      </c>
      <c r="O27" s="10">
        <f t="shared" ca="1" si="19"/>
        <v>4.1711345475001334E-2</v>
      </c>
      <c r="P27" s="10">
        <f t="shared" ca="1" si="19"/>
        <v>-0.12260128914015404</v>
      </c>
      <c r="Q27" s="10">
        <f t="shared" ca="1" si="19"/>
        <v>0.1071458292697799</v>
      </c>
      <c r="R27" s="10">
        <f t="shared" ca="1" si="19"/>
        <v>0.16755843052096306</v>
      </c>
      <c r="S27" s="10">
        <f t="shared" ca="1" si="19"/>
        <v>0.61937699938099999</v>
      </c>
      <c r="T27" s="10">
        <f t="shared" ca="1" si="20"/>
        <v>0.50884134625096944</v>
      </c>
      <c r="U27" s="10">
        <f t="shared" ca="1" si="20"/>
        <v>0.70841448499844706</v>
      </c>
      <c r="V27" s="10">
        <f t="shared" ca="1" si="20"/>
        <v>0.45281273691180907</v>
      </c>
      <c r="W27" s="10">
        <f t="shared" ca="1" si="20"/>
        <v>0.15337976858827787</v>
      </c>
      <c r="X27" s="10">
        <f t="shared" ca="1" si="20"/>
        <v>0.47202270031434779</v>
      </c>
      <c r="Y27" s="10">
        <f t="shared" ca="1" si="20"/>
        <v>0.27317048923440107</v>
      </c>
      <c r="Z27" s="10">
        <f t="shared" ca="1" si="20"/>
        <v>0.17913687539053094</v>
      </c>
      <c r="AA27" s="10">
        <f t="shared" ca="1" si="20"/>
        <v>9.1501184854448872E-2</v>
      </c>
      <c r="AB27" s="10">
        <f t="shared" ca="1" si="20"/>
        <v>0.11293393995049229</v>
      </c>
      <c r="AC27" s="10">
        <f t="shared" ca="1" si="20"/>
        <v>7.3335191313644826E-2</v>
      </c>
      <c r="AD27" s="10">
        <f t="shared" ca="1" si="21"/>
        <v>-0.12608097862399592</v>
      </c>
      <c r="AE27" s="10">
        <f t="shared" ca="1" si="21"/>
        <v>0.3192465166462522</v>
      </c>
      <c r="AF27" s="10">
        <f t="shared" ca="1" si="21"/>
        <v>1.0000000000000002</v>
      </c>
      <c r="AG27" s="10">
        <f t="shared" ca="1" si="21"/>
        <v>0.53275694601338075</v>
      </c>
      <c r="AH27" s="10">
        <f t="shared" ca="1" si="21"/>
        <v>-9.1817730203819489E-2</v>
      </c>
      <c r="AI27" s="10">
        <f t="shared" ca="1" si="21"/>
        <v>0.18571930251951799</v>
      </c>
      <c r="AJ27" s="10">
        <f t="shared" ca="1" si="21"/>
        <v>0.40255851208511823</v>
      </c>
      <c r="AK27" s="10">
        <f t="shared" ca="1" si="21"/>
        <v>0.96786182033639645</v>
      </c>
      <c r="AL27" s="10">
        <f t="shared" ca="1" si="21"/>
        <v>0.86339452078297285</v>
      </c>
      <c r="AM27" s="10">
        <f t="shared" ca="1" si="21"/>
        <v>0.59819007130358581</v>
      </c>
      <c r="AN27" s="10"/>
      <c r="AS27" s="25">
        <f t="shared" si="22"/>
        <v>0</v>
      </c>
      <c r="AT27" s="25">
        <f t="shared" si="22"/>
        <v>4.9999999999999989E-2</v>
      </c>
      <c r="AU27" s="25">
        <f t="shared" si="22"/>
        <v>9.9999999999999978E-2</v>
      </c>
      <c r="AV27" s="25">
        <f t="shared" si="22"/>
        <v>0.15000000000000002</v>
      </c>
      <c r="AW27" s="25">
        <f t="shared" si="22"/>
        <v>0.2</v>
      </c>
      <c r="AX27" s="25">
        <f t="shared" si="22"/>
        <v>0.25</v>
      </c>
      <c r="AY27" s="25">
        <f t="shared" si="22"/>
        <v>0.3</v>
      </c>
      <c r="AZ27" s="25">
        <f t="shared" si="22"/>
        <v>0.35</v>
      </c>
      <c r="BA27" s="25">
        <f t="shared" si="22"/>
        <v>0.4</v>
      </c>
      <c r="BB27" s="25">
        <f t="shared" si="22"/>
        <v>0.45</v>
      </c>
      <c r="BC27" s="25">
        <f t="shared" si="22"/>
        <v>0.5</v>
      </c>
      <c r="BD27" s="11">
        <v>-3.5387070886754302E-3</v>
      </c>
      <c r="BE27" s="11">
        <v>-4.4254550091398226E-3</v>
      </c>
      <c r="BF27" s="11">
        <v>-4.6067298575788174E-3</v>
      </c>
      <c r="BG27" s="11">
        <v>-6.909790650764247E-4</v>
      </c>
      <c r="BH27" s="11">
        <v>-4.9450204647983886E-3</v>
      </c>
      <c r="BI27" s="11">
        <v>-2.5410897885983497E-3</v>
      </c>
      <c r="BJ27" s="11">
        <v>-2.6620737620175472E-3</v>
      </c>
      <c r="BK27" s="11">
        <v>-1.0356922902087229E-3</v>
      </c>
      <c r="BL27" s="11">
        <v>2.4632301785176836E-4</v>
      </c>
      <c r="BM27" s="11">
        <v>-1.3332004895169502E-2</v>
      </c>
      <c r="BN27" s="11">
        <v>-1.1148189711179812E-3</v>
      </c>
      <c r="BO27" s="11">
        <v>-2.8362930108122297E-3</v>
      </c>
      <c r="BP27" s="11">
        <v>-3.7773374576878238E-3</v>
      </c>
      <c r="BQ27" s="11">
        <v>-3.3728443905011174E-3</v>
      </c>
      <c r="BR27" s="11">
        <v>-3.8194227036514317E-4</v>
      </c>
      <c r="BS27" s="11">
        <v>4.1786380410486768E-3</v>
      </c>
      <c r="BT27" s="11">
        <v>7.0075492674448459E-3</v>
      </c>
      <c r="BU27" s="11">
        <v>4.3791102551373751E-3</v>
      </c>
      <c r="BV27" s="11">
        <v>2.4761558220498525E-3</v>
      </c>
      <c r="BW27" s="11">
        <v>4.6764884597403356E-3</v>
      </c>
      <c r="BX27" s="11">
        <v>5.32523224145387E-3</v>
      </c>
      <c r="BY27" s="11">
        <v>4.3006843190414035E-3</v>
      </c>
      <c r="BZ27" s="11">
        <v>3.968527035692615E-3</v>
      </c>
      <c r="CA27" s="11">
        <v>-2.8605987833627555E-3</v>
      </c>
      <c r="CB27" s="11">
        <v>1.7897411784004724E-3</v>
      </c>
      <c r="CC27" s="11">
        <v>6.5102667534702174E-3</v>
      </c>
      <c r="CD27" s="11">
        <v>5.2202582040337342E-2</v>
      </c>
      <c r="CE27" s="11">
        <v>4.6520157461084954E-2</v>
      </c>
      <c r="CF27" s="11">
        <v>2.7271372718554066E-2</v>
      </c>
      <c r="CG27" s="11">
        <v>3.6919971726366851E-2</v>
      </c>
      <c r="CH27" s="11">
        <v>2.0301654299349936E-2</v>
      </c>
      <c r="CI27" s="11">
        <v>1.6995861967757042E-2</v>
      </c>
      <c r="CJ27" s="11">
        <v>6.644631814943569E-3</v>
      </c>
      <c r="CK27" s="11">
        <v>1.0003953371342966E-2</v>
      </c>
      <c r="CL27" s="11">
        <v>4.3080628134195553E-3</v>
      </c>
      <c r="CM27" s="11">
        <v>6.14271858669313E-3</v>
      </c>
      <c r="CN27" s="11">
        <v>1.3760992299498565E-3</v>
      </c>
      <c r="CO27" s="11">
        <v>-2.7812674348270949E-4</v>
      </c>
      <c r="CP27" s="11">
        <v>-2.3668580066110723E-3</v>
      </c>
      <c r="CQ27" s="11">
        <v>-1.2448221847812801E-2</v>
      </c>
      <c r="CR27" s="11">
        <v>-1.1310723254448263E-2</v>
      </c>
      <c r="CS27" s="11">
        <v>-4.7372930679847713E-2</v>
      </c>
      <c r="CT27" s="11">
        <v>-6.2322054578649588E-3</v>
      </c>
      <c r="CU27" s="11">
        <v>-1.0754042174951906E-2</v>
      </c>
      <c r="CV27" s="11">
        <v>-1.2091851200068393E-2</v>
      </c>
      <c r="CW27" s="11">
        <v>-7.3415359806753289E-3</v>
      </c>
      <c r="CX27" s="11">
        <v>-1.0072769678385884E-2</v>
      </c>
      <c r="CY27" s="11">
        <v>-7.5609346290806956E-3</v>
      </c>
      <c r="CZ27" s="11">
        <v>-5.6787199343969474E-3</v>
      </c>
      <c r="DA27" s="11">
        <v>-2.299670808651344E-3</v>
      </c>
      <c r="DB27" s="11">
        <v>-8.1332504734973332E-3</v>
      </c>
      <c r="DC27" s="11">
        <v>-1.4499971501292785E-2</v>
      </c>
      <c r="DD27" s="11">
        <v>-8.3058612164758072E-3</v>
      </c>
      <c r="DE27" s="11">
        <v>-4.0531611533467515E-3</v>
      </c>
      <c r="DF27" s="11">
        <v>-3.169796291296767E-3</v>
      </c>
      <c r="DG27" s="11">
        <v>-3.2053975823879144E-3</v>
      </c>
      <c r="DH27" s="11">
        <v>-5.5886921246461885E-4</v>
      </c>
      <c r="DI27" s="11">
        <v>-8.4842354702746592E-3</v>
      </c>
      <c r="DJ27" s="11">
        <v>-4.8182165649358621E-3</v>
      </c>
      <c r="DK27" s="11">
        <v>2.3191605364014656E-3</v>
      </c>
      <c r="DN27" s="15">
        <f t="shared" si="23"/>
        <v>-5.0000000000000001E-3</v>
      </c>
      <c r="DO27" s="15">
        <f t="shared" si="23"/>
        <v>-5.0000000000000001E-3</v>
      </c>
      <c r="DP27" s="15">
        <f t="shared" si="23"/>
        <v>-5.0000000000000001E-3</v>
      </c>
      <c r="DQ27" s="15">
        <f t="shared" si="23"/>
        <v>-5.0000000000000001E-3</v>
      </c>
      <c r="DR27" s="15">
        <f t="shared" si="23"/>
        <v>-5.0000000000000001E-3</v>
      </c>
      <c r="DS27" s="15">
        <f t="shared" si="23"/>
        <v>-5.0000000000000001E-3</v>
      </c>
      <c r="DT27" s="15">
        <f t="shared" si="23"/>
        <v>-5.0000000000000001E-3</v>
      </c>
      <c r="DU27" s="15">
        <f t="shared" si="23"/>
        <v>-5.0000000000000001E-3</v>
      </c>
      <c r="DV27" s="15">
        <f t="shared" si="23"/>
        <v>-5.0000000000000001E-3</v>
      </c>
      <c r="DW27" s="15">
        <f t="shared" si="23"/>
        <v>-5.0000000000000001E-3</v>
      </c>
      <c r="DX27" s="15">
        <f t="shared" si="24"/>
        <v>-5.0000000000000001E-3</v>
      </c>
      <c r="DY27" s="15">
        <f t="shared" si="24"/>
        <v>-5.0000000000000001E-3</v>
      </c>
      <c r="DZ27" s="15">
        <f t="shared" si="24"/>
        <v>-5.0000000000000001E-3</v>
      </c>
      <c r="EA27" s="15">
        <f t="shared" si="24"/>
        <v>-5.0000000000000001E-3</v>
      </c>
      <c r="EB27" s="15">
        <f t="shared" si="24"/>
        <v>-5.0000000000000001E-3</v>
      </c>
      <c r="EC27" s="15">
        <f t="shared" si="24"/>
        <v>-5.0000000000000001E-3</v>
      </c>
      <c r="ED27" s="15">
        <f t="shared" si="24"/>
        <v>-5.0000000000000001E-3</v>
      </c>
      <c r="EE27" s="15">
        <f t="shared" si="24"/>
        <v>-5.0000000000000001E-3</v>
      </c>
      <c r="EF27" s="15">
        <f t="shared" si="24"/>
        <v>-5.0000000000000001E-3</v>
      </c>
      <c r="EG27" s="15">
        <f t="shared" si="24"/>
        <v>-5.0000000000000001E-3</v>
      </c>
      <c r="EH27" s="15">
        <f t="shared" si="25"/>
        <v>-5.0000000000000001E-3</v>
      </c>
      <c r="EI27" s="15">
        <f t="shared" si="25"/>
        <v>-5.0000000000000001E-3</v>
      </c>
      <c r="EJ27" s="15">
        <f t="shared" si="25"/>
        <v>5.0000000000000001E-3</v>
      </c>
      <c r="EK27" s="15">
        <f t="shared" si="25"/>
        <v>-5.0000000000000001E-3</v>
      </c>
      <c r="EL27" s="15">
        <f t="shared" si="25"/>
        <v>-5.0000000000000001E-3</v>
      </c>
      <c r="EM27" s="15">
        <f t="shared" si="25"/>
        <v>-5.0000000000000001E-3</v>
      </c>
      <c r="EN27" s="15">
        <f t="shared" si="25"/>
        <v>-5.0000000000000001E-3</v>
      </c>
      <c r="EO27" s="15">
        <f t="shared" si="25"/>
        <v>-5.0000000000000001E-3</v>
      </c>
      <c r="EP27" s="15">
        <f t="shared" si="25"/>
        <v>-5.0000000000000001E-3</v>
      </c>
      <c r="EQ27" s="15">
        <f t="shared" si="25"/>
        <v>-5.0000000000000001E-3</v>
      </c>
      <c r="EU27" s="4">
        <v>23</v>
      </c>
      <c r="EV27" s="4"/>
    </row>
    <row r="28" spans="1:152" ht="18.600000000000001" customHeight="1" x14ac:dyDescent="0.25">
      <c r="A28" s="31" t="str">
        <f t="shared" si="2"/>
        <v>Pacific Corporates</v>
      </c>
      <c r="B28" s="27">
        <f t="shared" si="3"/>
        <v>0</v>
      </c>
      <c r="C28" s="22"/>
      <c r="D28" s="22"/>
      <c r="E28" s="29">
        <f t="shared" ca="1" si="4"/>
        <v>6.7677347155693521E-3</v>
      </c>
      <c r="F28" s="20">
        <v>2.7283709999999998E-3</v>
      </c>
      <c r="G28" s="19">
        <f ca="1"/>
        <v>-6.9534781388356365E-5</v>
      </c>
      <c r="H28" s="4"/>
      <c r="I28" s="42" t="s">
        <v>25</v>
      </c>
      <c r="J28" s="10">
        <f t="shared" ca="1" si="19"/>
        <v>0.25751717618122688</v>
      </c>
      <c r="K28" s="10">
        <f t="shared" ca="1" si="19"/>
        <v>0.19396713446999392</v>
      </c>
      <c r="L28" s="10">
        <f t="shared" ca="1" si="19"/>
        <v>0.95988734843343504</v>
      </c>
      <c r="M28" s="10">
        <f t="shared" ca="1" si="19"/>
        <v>0.31996129868032414</v>
      </c>
      <c r="N28" s="10">
        <f t="shared" ca="1" si="19"/>
        <v>0.6044160742582747</v>
      </c>
      <c r="O28" s="10">
        <f t="shared" ca="1" si="19"/>
        <v>5.6234907675568109E-2</v>
      </c>
      <c r="P28" s="10">
        <f t="shared" ca="1" si="19"/>
        <v>3.9017024292075049E-2</v>
      </c>
      <c r="Q28" s="10">
        <f t="shared" ca="1" si="19"/>
        <v>0.10023620272730295</v>
      </c>
      <c r="R28" s="10">
        <f t="shared" ca="1" si="19"/>
        <v>0.14329843271748027</v>
      </c>
      <c r="S28" s="10">
        <f t="shared" ca="1" si="19"/>
        <v>0.46186947283997709</v>
      </c>
      <c r="T28" s="10">
        <f t="shared" ca="1" si="20"/>
        <v>0.18789224942980795</v>
      </c>
      <c r="U28" s="10">
        <f t="shared" ca="1" si="20"/>
        <v>0.53119840276246066</v>
      </c>
      <c r="V28" s="10">
        <f t="shared" ca="1" si="20"/>
        <v>0.40540921588017337</v>
      </c>
      <c r="W28" s="10">
        <f t="shared" ca="1" si="20"/>
        <v>0.20765354640848588</v>
      </c>
      <c r="X28" s="10">
        <f t="shared" ca="1" si="20"/>
        <v>0.20798672099364571</v>
      </c>
      <c r="Y28" s="10">
        <f t="shared" ca="1" si="20"/>
        <v>-0.19807843639578199</v>
      </c>
      <c r="Z28" s="10">
        <f t="shared" ca="1" si="20"/>
        <v>1.7874349405733142E-3</v>
      </c>
      <c r="AA28" s="10">
        <f t="shared" ca="1" si="20"/>
        <v>0.24905693751958174</v>
      </c>
      <c r="AB28" s="10">
        <f t="shared" ca="1" si="20"/>
        <v>0.13780028443503795</v>
      </c>
      <c r="AC28" s="10">
        <f t="shared" ca="1" si="20"/>
        <v>0.23605869125697518</v>
      </c>
      <c r="AD28" s="10">
        <f t="shared" ca="1" si="21"/>
        <v>0.22063716331265937</v>
      </c>
      <c r="AE28" s="10">
        <f t="shared" ca="1" si="21"/>
        <v>0.18580693556186209</v>
      </c>
      <c r="AF28" s="10">
        <f t="shared" ca="1" si="21"/>
        <v>0.53275694601338075</v>
      </c>
      <c r="AG28" s="10">
        <f t="shared" ca="1" si="21"/>
        <v>0.99999999999999989</v>
      </c>
      <c r="AH28" s="10">
        <f t="shared" ca="1" si="21"/>
        <v>0.22628952043206929</v>
      </c>
      <c r="AI28" s="10">
        <f t="shared" ca="1" si="21"/>
        <v>0.29147710641446045</v>
      </c>
      <c r="AJ28" s="10">
        <f t="shared" ca="1" si="21"/>
        <v>9.1731964779760533E-2</v>
      </c>
      <c r="AK28" s="10">
        <f t="shared" ca="1" si="21"/>
        <v>0.41000072815977456</v>
      </c>
      <c r="AL28" s="10">
        <f t="shared" ca="1" si="21"/>
        <v>0.48224080805382591</v>
      </c>
      <c r="AM28" s="10">
        <f t="shared" ca="1" si="21"/>
        <v>0.29071738223106158</v>
      </c>
      <c r="AN28" s="10"/>
      <c r="AS28" s="25">
        <f t="shared" si="22"/>
        <v>0</v>
      </c>
      <c r="AT28" s="25">
        <f t="shared" si="22"/>
        <v>0</v>
      </c>
      <c r="AU28" s="25">
        <f t="shared" si="22"/>
        <v>0</v>
      </c>
      <c r="AV28" s="25">
        <f t="shared" si="22"/>
        <v>0</v>
      </c>
      <c r="AW28" s="25">
        <f t="shared" si="22"/>
        <v>0</v>
      </c>
      <c r="AX28" s="25">
        <f t="shared" si="22"/>
        <v>0</v>
      </c>
      <c r="AY28" s="25">
        <f t="shared" si="22"/>
        <v>0</v>
      </c>
      <c r="AZ28" s="25">
        <f t="shared" si="22"/>
        <v>0</v>
      </c>
      <c r="BA28" s="25">
        <f t="shared" si="22"/>
        <v>0</v>
      </c>
      <c r="BB28" s="25">
        <f t="shared" si="22"/>
        <v>0</v>
      </c>
      <c r="BC28" s="25">
        <f t="shared" si="22"/>
        <v>0</v>
      </c>
      <c r="BD28" s="11">
        <v>-5.0753711979385496E-3</v>
      </c>
      <c r="BE28" s="11">
        <v>3.6762077127197035E-3</v>
      </c>
      <c r="BF28" s="11">
        <v>-2.7634588564382501E-3</v>
      </c>
      <c r="BG28" s="11">
        <v>-1.1835393008479134E-3</v>
      </c>
      <c r="BH28" s="11">
        <v>-5.0913905434198936E-3</v>
      </c>
      <c r="BI28" s="11">
        <v>-4.6693973083674623E-3</v>
      </c>
      <c r="BJ28" s="11">
        <v>-1.6678060390656335E-2</v>
      </c>
      <c r="BK28" s="11">
        <v>-2.6179155202112891E-3</v>
      </c>
      <c r="BL28" s="11">
        <v>-1.4283389993063889E-4</v>
      </c>
      <c r="BM28" s="11">
        <v>-1.9595362613555878E-4</v>
      </c>
      <c r="BN28" s="11">
        <v>-1.1127344794527039E-2</v>
      </c>
      <c r="BO28" s="11">
        <v>7.4604705248870751E-3</v>
      </c>
      <c r="BP28" s="11">
        <v>-4.8178151854727513E-3</v>
      </c>
      <c r="BQ28" s="11">
        <v>5.4251997730110357E-3</v>
      </c>
      <c r="BR28" s="11">
        <v>-4.2042023461861255E-3</v>
      </c>
      <c r="BS28" s="11">
        <v>-4.3727979382817139E-3</v>
      </c>
      <c r="BT28" s="11">
        <v>-2.673061674918209E-4</v>
      </c>
      <c r="BU28" s="11">
        <v>2.2506885581097258E-3</v>
      </c>
      <c r="BV28" s="11">
        <v>-4.5320983843889495E-3</v>
      </c>
      <c r="BW28" s="11">
        <v>-2.2381310232975071E-3</v>
      </c>
      <c r="BX28" s="11">
        <v>9.6885053727293613E-3</v>
      </c>
      <c r="BY28" s="11">
        <v>-4.357687851539116E-3</v>
      </c>
      <c r="BZ28" s="11">
        <v>5.2815681208278065E-3</v>
      </c>
      <c r="CA28" s="11">
        <v>-2.0636435744726622E-2</v>
      </c>
      <c r="CB28" s="11">
        <v>-9.6970439327126456E-4</v>
      </c>
      <c r="CC28" s="11">
        <v>9.2801473549286584E-4</v>
      </c>
      <c r="CD28" s="11">
        <v>8.4996186136261365E-3</v>
      </c>
      <c r="CE28" s="11">
        <v>2.242715606935608E-2</v>
      </c>
      <c r="CF28" s="11">
        <v>1.1773585575522771E-2</v>
      </c>
      <c r="CG28" s="11">
        <v>2.2848713646437258E-3</v>
      </c>
      <c r="CH28" s="11">
        <v>8.9375432359966034E-3</v>
      </c>
      <c r="CI28" s="11">
        <v>1.9551809793587616E-3</v>
      </c>
      <c r="CJ28" s="11">
        <v>1.3064826300147381E-2</v>
      </c>
      <c r="CK28" s="11">
        <v>3.4457947203050399E-3</v>
      </c>
      <c r="CL28" s="11">
        <v>3.2583821364529086E-3</v>
      </c>
      <c r="CM28" s="11">
        <v>-2.7978681478922907E-3</v>
      </c>
      <c r="CN28" s="11">
        <v>-2.4586460256964537E-3</v>
      </c>
      <c r="CO28" s="11">
        <v>-1.2394099542081261E-3</v>
      </c>
      <c r="CP28" s="11">
        <v>5.4580678873483723E-3</v>
      </c>
      <c r="CQ28" s="11">
        <v>-1.6375529794143695E-4</v>
      </c>
      <c r="CR28" s="11">
        <v>1.5204603421705709E-3</v>
      </c>
      <c r="CS28" s="11">
        <v>-2.6223457228162994E-2</v>
      </c>
      <c r="CT28" s="11">
        <v>-3.4019887673029103E-3</v>
      </c>
      <c r="CU28" s="11">
        <v>-7.7380355762626252E-3</v>
      </c>
      <c r="CV28" s="11">
        <v>2.9802379580352589E-3</v>
      </c>
      <c r="CW28" s="11">
        <v>-8.9290180243143391E-3</v>
      </c>
      <c r="CX28" s="11">
        <v>-2.2779416137652664E-4</v>
      </c>
      <c r="CY28" s="11">
        <v>-7.6990139859282047E-3</v>
      </c>
      <c r="CZ28" s="11">
        <v>-2.2734522375664756E-3</v>
      </c>
      <c r="DA28" s="11">
        <v>-3.08376782614872E-3</v>
      </c>
      <c r="DB28" s="11">
        <v>-6.8425288742623991E-5</v>
      </c>
      <c r="DC28" s="11">
        <v>-2.5851322409198296E-4</v>
      </c>
      <c r="DD28" s="11">
        <v>-1.5954182930189242E-2</v>
      </c>
      <c r="DE28" s="11">
        <v>-1.2854066472983261E-2</v>
      </c>
      <c r="DF28" s="11">
        <v>-1.1207553078669608E-2</v>
      </c>
      <c r="DG28" s="11">
        <v>-5.0340347102577621E-3</v>
      </c>
      <c r="DH28" s="11">
        <v>-8.4901428829806669E-3</v>
      </c>
      <c r="DI28" s="11">
        <v>-7.924031449503266E-4</v>
      </c>
      <c r="DJ28" s="11">
        <v>-3.6471418551606849E-3</v>
      </c>
      <c r="DK28" s="11">
        <v>-1.8212680129647829E-4</v>
      </c>
      <c r="DN28" s="15">
        <f t="shared" si="23"/>
        <v>0</v>
      </c>
      <c r="DO28" s="15">
        <f t="shared" si="23"/>
        <v>0</v>
      </c>
      <c r="DP28" s="15">
        <f t="shared" si="23"/>
        <v>0</v>
      </c>
      <c r="DQ28" s="15">
        <f t="shared" si="23"/>
        <v>0</v>
      </c>
      <c r="DR28" s="15">
        <f t="shared" si="23"/>
        <v>0</v>
      </c>
      <c r="DS28" s="15">
        <f t="shared" si="23"/>
        <v>0</v>
      </c>
      <c r="DT28" s="15">
        <f t="shared" si="23"/>
        <v>0</v>
      </c>
      <c r="DU28" s="15">
        <f t="shared" si="23"/>
        <v>0</v>
      </c>
      <c r="DV28" s="15">
        <f t="shared" si="23"/>
        <v>0</v>
      </c>
      <c r="DW28" s="15">
        <f t="shared" si="23"/>
        <v>0</v>
      </c>
      <c r="DX28" s="15">
        <f t="shared" si="24"/>
        <v>0</v>
      </c>
      <c r="DY28" s="15">
        <f t="shared" si="24"/>
        <v>0</v>
      </c>
      <c r="DZ28" s="15">
        <f t="shared" si="24"/>
        <v>0</v>
      </c>
      <c r="EA28" s="15">
        <f t="shared" si="24"/>
        <v>0</v>
      </c>
      <c r="EB28" s="15">
        <f t="shared" si="24"/>
        <v>0</v>
      </c>
      <c r="EC28" s="15">
        <f t="shared" si="24"/>
        <v>0</v>
      </c>
      <c r="ED28" s="15">
        <f t="shared" si="24"/>
        <v>0</v>
      </c>
      <c r="EE28" s="15">
        <f t="shared" si="24"/>
        <v>0</v>
      </c>
      <c r="EF28" s="15">
        <f t="shared" si="24"/>
        <v>0</v>
      </c>
      <c r="EG28" s="15">
        <f t="shared" si="24"/>
        <v>0</v>
      </c>
      <c r="EH28" s="15">
        <f t="shared" si="25"/>
        <v>0</v>
      </c>
      <c r="EI28" s="15">
        <f t="shared" si="25"/>
        <v>0</v>
      </c>
      <c r="EJ28" s="15">
        <f t="shared" si="25"/>
        <v>0</v>
      </c>
      <c r="EK28" s="15">
        <f t="shared" si="25"/>
        <v>0.01</v>
      </c>
      <c r="EL28" s="15">
        <f t="shared" si="25"/>
        <v>0</v>
      </c>
      <c r="EM28" s="15">
        <f t="shared" si="25"/>
        <v>0</v>
      </c>
      <c r="EN28" s="15">
        <f t="shared" si="25"/>
        <v>0</v>
      </c>
      <c r="EO28" s="15">
        <f t="shared" si="25"/>
        <v>0</v>
      </c>
      <c r="EP28" s="15">
        <f t="shared" si="25"/>
        <v>0</v>
      </c>
      <c r="EQ28" s="15">
        <f t="shared" si="25"/>
        <v>0</v>
      </c>
      <c r="EU28" s="4">
        <v>24</v>
      </c>
      <c r="EV28" s="4"/>
    </row>
    <row r="29" spans="1:152" ht="18.600000000000001" customHeight="1" x14ac:dyDescent="0.25">
      <c r="A29" s="31" t="str">
        <f t="shared" si="2"/>
        <v>Singapore Corporates</v>
      </c>
      <c r="B29" s="27">
        <f t="shared" si="3"/>
        <v>0</v>
      </c>
      <c r="C29" s="22"/>
      <c r="D29" s="22"/>
      <c r="E29" s="29">
        <f t="shared" ca="1" si="4"/>
        <v>1.5658289330126574E-2</v>
      </c>
      <c r="F29" s="20">
        <v>2.0120229999999999E-3</v>
      </c>
      <c r="G29" s="19">
        <f ca="1"/>
        <v>-6.8212652085572825E-5</v>
      </c>
      <c r="H29" s="4"/>
      <c r="I29" s="42" t="s">
        <v>2</v>
      </c>
      <c r="J29" s="10">
        <f t="shared" ca="1" si="19"/>
        <v>0.27670297267482297</v>
      </c>
      <c r="K29" s="10">
        <f t="shared" ca="1" si="19"/>
        <v>0.66185814207698612</v>
      </c>
      <c r="L29" s="10">
        <f t="shared" ca="1" si="19"/>
        <v>0.25103460741216577</v>
      </c>
      <c r="M29" s="10">
        <f t="shared" ca="1" si="19"/>
        <v>0.48852488226542529</v>
      </c>
      <c r="N29" s="10">
        <f t="shared" ca="1" si="19"/>
        <v>-0.18626021742034449</v>
      </c>
      <c r="O29" s="10">
        <f t="shared" ca="1" si="19"/>
        <v>0.17892519345463551</v>
      </c>
      <c r="P29" s="10">
        <f t="shared" ca="1" si="19"/>
        <v>-2.9221718214428902E-3</v>
      </c>
      <c r="Q29" s="10">
        <f t="shared" ca="1" si="19"/>
        <v>0.55163563409105143</v>
      </c>
      <c r="R29" s="10">
        <f t="shared" ca="1" si="19"/>
        <v>0.11887169528602333</v>
      </c>
      <c r="S29" s="10">
        <f t="shared" ca="1" si="19"/>
        <v>-5.0261849660040873E-2</v>
      </c>
      <c r="T29" s="10">
        <f t="shared" ca="1" si="20"/>
        <v>0.19550731312486574</v>
      </c>
      <c r="U29" s="10">
        <f t="shared" ca="1" si="20"/>
        <v>8.9937757993803526E-3</v>
      </c>
      <c r="V29" s="10">
        <f t="shared" ca="1" si="20"/>
        <v>-8.2983467701958375E-3</v>
      </c>
      <c r="W29" s="10">
        <f t="shared" ca="1" si="20"/>
        <v>-4.1989029300764924E-3</v>
      </c>
      <c r="X29" s="10">
        <f t="shared" ca="1" si="20"/>
        <v>0.33864530451299962</v>
      </c>
      <c r="Y29" s="10">
        <f t="shared" ca="1" si="20"/>
        <v>-8.1250566136597396E-2</v>
      </c>
      <c r="Z29" s="10">
        <f t="shared" ca="1" si="20"/>
        <v>2.5995421899155605E-2</v>
      </c>
      <c r="AA29" s="10">
        <f t="shared" ca="1" si="20"/>
        <v>9.3307934072925772E-2</v>
      </c>
      <c r="AB29" s="10">
        <f t="shared" ca="1" si="20"/>
        <v>-0.30541236881691636</v>
      </c>
      <c r="AC29" s="10">
        <f t="shared" ca="1" si="20"/>
        <v>-1.8419159975952913E-2</v>
      </c>
      <c r="AD29" s="10">
        <f t="shared" ca="1" si="21"/>
        <v>0.62231012210317882</v>
      </c>
      <c r="AE29" s="10">
        <f t="shared" ca="1" si="21"/>
        <v>-6.0369912347833496E-2</v>
      </c>
      <c r="AF29" s="10">
        <f t="shared" ca="1" si="21"/>
        <v>-9.1817730203819489E-2</v>
      </c>
      <c r="AG29" s="10">
        <f t="shared" ca="1" si="21"/>
        <v>0.22628952043206929</v>
      </c>
      <c r="AH29" s="10">
        <f t="shared" ca="1" si="21"/>
        <v>0.99999999999999989</v>
      </c>
      <c r="AI29" s="10">
        <f t="shared" ca="1" si="21"/>
        <v>0.26537619211822572</v>
      </c>
      <c r="AJ29" s="10">
        <f t="shared" ca="1" si="21"/>
        <v>0.20930464911868177</v>
      </c>
      <c r="AK29" s="10">
        <f t="shared" ca="1" si="21"/>
        <v>-8.0500577007519267E-2</v>
      </c>
      <c r="AL29" s="10">
        <f t="shared" ca="1" si="21"/>
        <v>-6.1258530049178611E-2</v>
      </c>
      <c r="AM29" s="10">
        <f t="shared" ca="1" si="21"/>
        <v>-0.14606756380880295</v>
      </c>
      <c r="AN29" s="10"/>
      <c r="AS29" s="25">
        <f t="shared" si="22"/>
        <v>0</v>
      </c>
      <c r="AT29" s="25">
        <f t="shared" si="22"/>
        <v>0</v>
      </c>
      <c r="AU29" s="25">
        <f t="shared" si="22"/>
        <v>0</v>
      </c>
      <c r="AV29" s="25">
        <f t="shared" si="22"/>
        <v>0</v>
      </c>
      <c r="AW29" s="25">
        <f t="shared" si="22"/>
        <v>0</v>
      </c>
      <c r="AX29" s="25">
        <f t="shared" si="22"/>
        <v>0</v>
      </c>
      <c r="AY29" s="25">
        <f t="shared" si="22"/>
        <v>0</v>
      </c>
      <c r="AZ29" s="25">
        <f t="shared" si="22"/>
        <v>0</v>
      </c>
      <c r="BA29" s="25">
        <f t="shared" si="22"/>
        <v>0</v>
      </c>
      <c r="BB29" s="25">
        <f t="shared" si="22"/>
        <v>0</v>
      </c>
      <c r="BC29" s="25">
        <f t="shared" si="22"/>
        <v>0</v>
      </c>
      <c r="BD29" s="11">
        <v>1.1483685643088437E-2</v>
      </c>
      <c r="BE29" s="11">
        <v>-5.3554725530813307E-4</v>
      </c>
      <c r="BF29" s="11">
        <v>8.0252572543515477E-4</v>
      </c>
      <c r="BG29" s="11">
        <v>6.8784543512518947E-3</v>
      </c>
      <c r="BH29" s="11">
        <v>-1.1665837180349969E-2</v>
      </c>
      <c r="BI29" s="11">
        <v>-8.1338511747419684E-3</v>
      </c>
      <c r="BJ29" s="11">
        <v>-3.4923319566486644E-3</v>
      </c>
      <c r="BK29" s="11">
        <v>1.1357858192613257E-2</v>
      </c>
      <c r="BL29" s="11">
        <v>9.2857090097033801E-3</v>
      </c>
      <c r="BM29" s="11">
        <v>-2.5924906762840982E-2</v>
      </c>
      <c r="BN29" s="11">
        <v>1.4560154993097818E-2</v>
      </c>
      <c r="BO29" s="11">
        <v>1.5327726611850112E-2</v>
      </c>
      <c r="BP29" s="11">
        <v>-1.9407349634735449E-2</v>
      </c>
      <c r="BQ29" s="11">
        <v>-1.0299606432159103E-2</v>
      </c>
      <c r="BR29" s="11">
        <v>9.9643871360803882E-3</v>
      </c>
      <c r="BS29" s="11">
        <v>-3.4313988121813521E-3</v>
      </c>
      <c r="BT29" s="11">
        <v>-1.9418292490488431E-2</v>
      </c>
      <c r="BU29" s="11">
        <v>-9.3041672800743269E-3</v>
      </c>
      <c r="BV29" s="11">
        <v>7.8512273883935002E-3</v>
      </c>
      <c r="BW29" s="11">
        <v>9.7363112040282918E-3</v>
      </c>
      <c r="BX29" s="11">
        <v>-1.1394179497224211E-2</v>
      </c>
      <c r="BY29" s="11">
        <v>1.1225001718970118E-2</v>
      </c>
      <c r="BZ29" s="11">
        <v>1.0296037521456247E-2</v>
      </c>
      <c r="CA29" s="11">
        <v>-4.4185404209453605E-3</v>
      </c>
      <c r="CB29" s="11">
        <v>1.7745591769266378E-2</v>
      </c>
      <c r="CC29" s="11">
        <v>-1.3732255942483507E-3</v>
      </c>
      <c r="CD29" s="11">
        <v>-7.2524819550179309E-4</v>
      </c>
      <c r="CE29" s="11">
        <v>1.1438838208481794E-3</v>
      </c>
      <c r="CF29" s="11">
        <v>2.5399187785459576E-2</v>
      </c>
      <c r="CG29" s="11">
        <v>1.6438920670812873E-2</v>
      </c>
      <c r="CH29" s="11">
        <v>1.5711870445466625E-2</v>
      </c>
      <c r="CI29" s="11">
        <v>4.2715937157049577E-3</v>
      </c>
      <c r="CJ29" s="11">
        <v>2.1387101959438271E-2</v>
      </c>
      <c r="CK29" s="11">
        <v>1.5973513538028783E-2</v>
      </c>
      <c r="CL29" s="11">
        <v>4.1261182436653776E-3</v>
      </c>
      <c r="CM29" s="11">
        <v>3.0053397339602439E-2</v>
      </c>
      <c r="CN29" s="11">
        <v>1.2170236568198822E-2</v>
      </c>
      <c r="CO29" s="11">
        <v>8.9443714336152613E-3</v>
      </c>
      <c r="CP29" s="11">
        <v>1.7157494617811908E-2</v>
      </c>
      <c r="CQ29" s="11">
        <v>1.0387101197265158E-2</v>
      </c>
      <c r="CR29" s="11">
        <v>-1.8029110091811074E-2</v>
      </c>
      <c r="CS29" s="11">
        <v>1.6395213853892976E-2</v>
      </c>
      <c r="CT29" s="11">
        <v>-1.4788784042468084E-2</v>
      </c>
      <c r="CU29" s="11">
        <v>1.0538866461271557E-3</v>
      </c>
      <c r="CV29" s="11">
        <v>5.9607238929024753E-3</v>
      </c>
      <c r="CW29" s="11">
        <v>-2.9541055268472616E-2</v>
      </c>
      <c r="CX29" s="11">
        <v>-1.0510937160326694E-2</v>
      </c>
      <c r="CY29" s="11">
        <v>-1.3226556735843276E-2</v>
      </c>
      <c r="CZ29" s="11">
        <v>-1.6019045790803821E-3</v>
      </c>
      <c r="DA29" s="11">
        <v>-3.5741816081096278E-3</v>
      </c>
      <c r="DB29" s="11">
        <v>-6.3484035593354138E-3</v>
      </c>
      <c r="DC29" s="11">
        <v>4.7644551956771419E-3</v>
      </c>
      <c r="DD29" s="11">
        <v>-2.6704197956224474E-2</v>
      </c>
      <c r="DE29" s="11">
        <v>-2.4878484241375065E-2</v>
      </c>
      <c r="DF29" s="11">
        <v>-1.7147052245970462E-3</v>
      </c>
      <c r="DG29" s="11">
        <v>-1.1375242825385934E-2</v>
      </c>
      <c r="DH29" s="11">
        <v>-3.0682693462791399E-2</v>
      </c>
      <c r="DI29" s="11">
        <v>-1.6634711418594295E-2</v>
      </c>
      <c r="DJ29" s="11">
        <v>-7.0472654593547457E-3</v>
      </c>
      <c r="DK29" s="11">
        <v>1.4653480525155249E-3</v>
      </c>
      <c r="DN29" s="15">
        <f t="shared" si="23"/>
        <v>0</v>
      </c>
      <c r="DO29" s="15">
        <f t="shared" si="23"/>
        <v>0</v>
      </c>
      <c r="DP29" s="15">
        <f t="shared" si="23"/>
        <v>0</v>
      </c>
      <c r="DQ29" s="15">
        <f t="shared" si="23"/>
        <v>0</v>
      </c>
      <c r="DR29" s="15">
        <f t="shared" si="23"/>
        <v>0</v>
      </c>
      <c r="DS29" s="15">
        <f t="shared" si="23"/>
        <v>0</v>
      </c>
      <c r="DT29" s="15">
        <f t="shared" si="23"/>
        <v>0</v>
      </c>
      <c r="DU29" s="15">
        <f t="shared" si="23"/>
        <v>0</v>
      </c>
      <c r="DV29" s="15">
        <f t="shared" si="23"/>
        <v>0</v>
      </c>
      <c r="DW29" s="15">
        <f t="shared" si="23"/>
        <v>0</v>
      </c>
      <c r="DX29" s="15">
        <f t="shared" si="24"/>
        <v>0</v>
      </c>
      <c r="DY29" s="15">
        <f t="shared" si="24"/>
        <v>0</v>
      </c>
      <c r="DZ29" s="15">
        <f t="shared" si="24"/>
        <v>0</v>
      </c>
      <c r="EA29" s="15">
        <f t="shared" si="24"/>
        <v>0</v>
      </c>
      <c r="EB29" s="15">
        <f t="shared" si="24"/>
        <v>0</v>
      </c>
      <c r="EC29" s="15">
        <f t="shared" si="24"/>
        <v>0</v>
      </c>
      <c r="ED29" s="15">
        <f t="shared" si="24"/>
        <v>0</v>
      </c>
      <c r="EE29" s="15">
        <f t="shared" si="24"/>
        <v>0</v>
      </c>
      <c r="EF29" s="15">
        <f t="shared" si="24"/>
        <v>0</v>
      </c>
      <c r="EG29" s="15">
        <f t="shared" si="24"/>
        <v>0</v>
      </c>
      <c r="EH29" s="15">
        <f t="shared" si="25"/>
        <v>0</v>
      </c>
      <c r="EI29" s="15">
        <f t="shared" si="25"/>
        <v>0</v>
      </c>
      <c r="EJ29" s="15">
        <f t="shared" si="25"/>
        <v>0</v>
      </c>
      <c r="EK29" s="15">
        <f t="shared" si="25"/>
        <v>0</v>
      </c>
      <c r="EL29" s="15">
        <f t="shared" si="25"/>
        <v>0.01</v>
      </c>
      <c r="EM29" s="15">
        <f t="shared" si="25"/>
        <v>0</v>
      </c>
      <c r="EN29" s="15">
        <f t="shared" si="25"/>
        <v>0</v>
      </c>
      <c r="EO29" s="15">
        <f t="shared" si="25"/>
        <v>0</v>
      </c>
      <c r="EP29" s="15">
        <f t="shared" si="25"/>
        <v>0</v>
      </c>
      <c r="EQ29" s="15">
        <f t="shared" si="25"/>
        <v>0</v>
      </c>
      <c r="EU29" s="4">
        <v>25</v>
      </c>
      <c r="EV29" s="4"/>
    </row>
    <row r="30" spans="1:152" ht="18.600000000000001" customHeight="1" x14ac:dyDescent="0.25">
      <c r="A30" s="31" t="str">
        <f t="shared" si="2"/>
        <v>South Africa Corporates</v>
      </c>
      <c r="B30" s="27">
        <f t="shared" si="3"/>
        <v>0</v>
      </c>
      <c r="C30" s="22"/>
      <c r="D30" s="22">
        <v>0</v>
      </c>
      <c r="E30" s="29">
        <f t="shared" ca="1" si="4"/>
        <v>1.3219247807734312E-2</v>
      </c>
      <c r="F30" s="20">
        <v>9.9393550000000004E-3</v>
      </c>
      <c r="G30" s="19">
        <f ca="1"/>
        <v>-8.3937439152758503E-5</v>
      </c>
      <c r="H30" s="4"/>
      <c r="I30" s="42" t="s">
        <v>18</v>
      </c>
      <c r="J30" s="10">
        <f t="shared" ca="1" si="19"/>
        <v>0.97471387110427876</v>
      </c>
      <c r="K30" s="10">
        <f t="shared" ca="1" si="19"/>
        <v>0.1232286202982439</v>
      </c>
      <c r="L30" s="10">
        <f t="shared" ca="1" si="19"/>
        <v>0.33600330853769211</v>
      </c>
      <c r="M30" s="10">
        <f t="shared" ca="1" si="19"/>
        <v>0.32044511316468677</v>
      </c>
      <c r="N30" s="10">
        <f t="shared" ca="1" si="19"/>
        <v>0.11699848088432174</v>
      </c>
      <c r="O30" s="10">
        <f t="shared" ca="1" si="19"/>
        <v>0.2175066136718225</v>
      </c>
      <c r="P30" s="10">
        <f t="shared" ca="1" si="19"/>
        <v>-3.6681852022447399E-2</v>
      </c>
      <c r="Q30" s="10">
        <f t="shared" ca="1" si="19"/>
        <v>4.4463201202416092E-2</v>
      </c>
      <c r="R30" s="10">
        <f t="shared" ca="1" si="19"/>
        <v>0.11764334101866079</v>
      </c>
      <c r="S30" s="10">
        <f t="shared" ca="1" si="19"/>
        <v>0.11104221711955822</v>
      </c>
      <c r="T30" s="10">
        <f t="shared" ca="1" si="20"/>
        <v>2.5514847246282921E-2</v>
      </c>
      <c r="U30" s="10">
        <f t="shared" ca="1" si="20"/>
        <v>7.7179465018609478E-2</v>
      </c>
      <c r="V30" s="10">
        <f t="shared" ca="1" si="20"/>
        <v>-7.671186233679185E-2</v>
      </c>
      <c r="W30" s="10">
        <f t="shared" ca="1" si="20"/>
        <v>0.13285531462072539</v>
      </c>
      <c r="X30" s="10">
        <f t="shared" ca="1" si="20"/>
        <v>-4.8668973862746063E-4</v>
      </c>
      <c r="Y30" s="10">
        <f t="shared" ca="1" si="20"/>
        <v>-0.31335517827994652</v>
      </c>
      <c r="Z30" s="10">
        <f t="shared" ca="1" si="20"/>
        <v>0.24048556694484449</v>
      </c>
      <c r="AA30" s="10">
        <f t="shared" ca="1" si="20"/>
        <v>0.20908098016898996</v>
      </c>
      <c r="AB30" s="10">
        <f t="shared" ca="1" si="20"/>
        <v>3.6217350010193286E-2</v>
      </c>
      <c r="AC30" s="10">
        <f t="shared" ca="1" si="20"/>
        <v>0.21608447414013357</v>
      </c>
      <c r="AD30" s="10">
        <f t="shared" ca="1" si="21"/>
        <v>0.48186711166538931</v>
      </c>
      <c r="AE30" s="10">
        <f t="shared" ca="1" si="21"/>
        <v>0.14553947279326054</v>
      </c>
      <c r="AF30" s="10">
        <f t="shared" ca="1" si="21"/>
        <v>0.18571930251951799</v>
      </c>
      <c r="AG30" s="10">
        <f t="shared" ca="1" si="21"/>
        <v>0.29147710641446045</v>
      </c>
      <c r="AH30" s="10">
        <f t="shared" ca="1" si="21"/>
        <v>0.26537619211822572</v>
      </c>
      <c r="AI30" s="10">
        <f t="shared" ca="1" si="21"/>
        <v>1</v>
      </c>
      <c r="AJ30" s="10">
        <f t="shared" ca="1" si="21"/>
        <v>4.8552077331418782E-3</v>
      </c>
      <c r="AK30" s="10">
        <f t="shared" ca="1" si="21"/>
        <v>0.15827956855073044</v>
      </c>
      <c r="AL30" s="10">
        <f t="shared" ca="1" si="21"/>
        <v>0.17357690528772918</v>
      </c>
      <c r="AM30" s="10">
        <f t="shared" ca="1" si="21"/>
        <v>0.12495359274180241</v>
      </c>
      <c r="AN30" s="10"/>
      <c r="AS30" s="25">
        <f t="shared" si="22"/>
        <v>0</v>
      </c>
      <c r="AT30" s="25">
        <f t="shared" si="22"/>
        <v>0</v>
      </c>
      <c r="AU30" s="25">
        <f t="shared" si="22"/>
        <v>0</v>
      </c>
      <c r="AV30" s="25">
        <f t="shared" si="22"/>
        <v>0</v>
      </c>
      <c r="AW30" s="25">
        <f t="shared" si="22"/>
        <v>0</v>
      </c>
      <c r="AX30" s="25">
        <f t="shared" si="22"/>
        <v>0</v>
      </c>
      <c r="AY30" s="25">
        <f t="shared" si="22"/>
        <v>0</v>
      </c>
      <c r="AZ30" s="25">
        <f t="shared" si="22"/>
        <v>0</v>
      </c>
      <c r="BA30" s="25">
        <f t="shared" si="22"/>
        <v>0</v>
      </c>
      <c r="BB30" s="25">
        <f t="shared" si="22"/>
        <v>0</v>
      </c>
      <c r="BC30" s="25">
        <f t="shared" si="22"/>
        <v>0</v>
      </c>
      <c r="BD30" s="11">
        <v>3.5927293750102063E-3</v>
      </c>
      <c r="BE30" s="11">
        <v>1.4214684299332703E-2</v>
      </c>
      <c r="BF30" s="11">
        <v>-6.0821449578327691E-3</v>
      </c>
      <c r="BG30" s="11">
        <v>2.4454025933036139E-3</v>
      </c>
      <c r="BH30" s="11">
        <v>7.8997951576613712E-3</v>
      </c>
      <c r="BI30" s="11">
        <v>-3.7082388337699168E-3</v>
      </c>
      <c r="BJ30" s="11">
        <v>8.6836923235795727E-3</v>
      </c>
      <c r="BK30" s="11">
        <v>4.1530880478006793E-3</v>
      </c>
      <c r="BL30" s="11">
        <v>-1.9137685551093853E-3</v>
      </c>
      <c r="BM30" s="11">
        <v>-4.9527091040935112E-4</v>
      </c>
      <c r="BN30" s="11">
        <v>-1.9306999965712501E-3</v>
      </c>
      <c r="BO30" s="11">
        <v>8.5362374261406249E-3</v>
      </c>
      <c r="BP30" s="11">
        <v>5.6072794810921867E-3</v>
      </c>
      <c r="BQ30" s="11">
        <v>-1.8946020373144967E-2</v>
      </c>
      <c r="BR30" s="11">
        <v>6.1184224559007738E-3</v>
      </c>
      <c r="BS30" s="11">
        <v>8.5854629599202426E-3</v>
      </c>
      <c r="BT30" s="11">
        <v>1.0962993558041312E-3</v>
      </c>
      <c r="BU30" s="11">
        <v>7.2470738422036884E-3</v>
      </c>
      <c r="BV30" s="11">
        <v>-5.2641233674441956E-3</v>
      </c>
      <c r="BW30" s="11">
        <v>1.3336368424037515E-2</v>
      </c>
      <c r="BX30" s="11">
        <v>1.8920734003863515E-2</v>
      </c>
      <c r="BY30" s="11">
        <v>2.194003539865208E-2</v>
      </c>
      <c r="BZ30" s="11">
        <v>3.233737720187646E-3</v>
      </c>
      <c r="CA30" s="11">
        <v>-1.1232604718124595E-2</v>
      </c>
      <c r="CB30" s="11">
        <v>7.6470504323427058E-3</v>
      </c>
      <c r="CC30" s="11">
        <v>2.3386595038428215E-2</v>
      </c>
      <c r="CD30" s="11">
        <v>2.0651703703973068E-2</v>
      </c>
      <c r="CE30" s="11">
        <v>2.1500127330135621E-2</v>
      </c>
      <c r="CF30" s="11">
        <v>4.3702037046348119E-2</v>
      </c>
      <c r="CG30" s="11">
        <v>3.3552352942357144E-2</v>
      </c>
      <c r="CH30" s="11">
        <v>1.6126481104654422E-2</v>
      </c>
      <c r="CI30" s="11">
        <v>3.088951906091042E-2</v>
      </c>
      <c r="CJ30" s="11">
        <v>-3.9484793230388782E-3</v>
      </c>
      <c r="CK30" s="11">
        <v>1.0154422754808268E-2</v>
      </c>
      <c r="CL30" s="11">
        <v>-1.8803083000909826E-2</v>
      </c>
      <c r="CM30" s="11">
        <v>7.5646456545619412E-3</v>
      </c>
      <c r="CN30" s="11">
        <v>2.0407269383659887E-2</v>
      </c>
      <c r="CO30" s="11">
        <v>3.6034032118894554E-3</v>
      </c>
      <c r="CP30" s="11">
        <v>4.1412190372922542E-3</v>
      </c>
      <c r="CQ30" s="11">
        <v>4.2321851487847617E-4</v>
      </c>
      <c r="CR30" s="11">
        <v>5.6898457340204267E-4</v>
      </c>
      <c r="CS30" s="11">
        <v>-2.2823898368918849E-3</v>
      </c>
      <c r="CT30" s="11">
        <v>7.6616670734941383E-3</v>
      </c>
      <c r="CU30" s="11">
        <v>1.7444122824474828E-3</v>
      </c>
      <c r="CV30" s="11">
        <v>1.8281736512262725E-2</v>
      </c>
      <c r="CW30" s="11">
        <v>4.6075097543702981E-3</v>
      </c>
      <c r="CX30" s="11">
        <v>8.7192149923747131E-3</v>
      </c>
      <c r="CY30" s="11">
        <v>-2.1052698827172533E-2</v>
      </c>
      <c r="CZ30" s="11">
        <v>-7.3088894201952526E-3</v>
      </c>
      <c r="DA30" s="11">
        <v>5.8693045085820295E-3</v>
      </c>
      <c r="DB30" s="11">
        <v>-1.4528474433439853E-2</v>
      </c>
      <c r="DC30" s="11">
        <v>-6.3323663322860657E-3</v>
      </c>
      <c r="DD30" s="11">
        <v>-2.2621247337368033E-2</v>
      </c>
      <c r="DE30" s="11">
        <v>-2.6549358371537046E-3</v>
      </c>
      <c r="DF30" s="11">
        <v>-7.5784100536995247E-3</v>
      </c>
      <c r="DG30" s="11">
        <v>4.1078761227165472E-2</v>
      </c>
      <c r="DH30" s="11">
        <v>-6.3209401324071379E-3</v>
      </c>
      <c r="DI30" s="11">
        <v>-8.7723464243195659E-3</v>
      </c>
      <c r="DJ30" s="11">
        <v>7.0278725384096408E-3</v>
      </c>
      <c r="DK30" s="11">
        <v>6.1652372254277221E-3</v>
      </c>
      <c r="DN30" s="15">
        <f t="shared" si="23"/>
        <v>0</v>
      </c>
      <c r="DO30" s="15">
        <f t="shared" si="23"/>
        <v>0</v>
      </c>
      <c r="DP30" s="15">
        <f t="shared" si="23"/>
        <v>0</v>
      </c>
      <c r="DQ30" s="15">
        <f t="shared" si="23"/>
        <v>0</v>
      </c>
      <c r="DR30" s="15">
        <f t="shared" si="23"/>
        <v>0</v>
      </c>
      <c r="DS30" s="15">
        <f t="shared" si="23"/>
        <v>0</v>
      </c>
      <c r="DT30" s="15">
        <f t="shared" si="23"/>
        <v>0</v>
      </c>
      <c r="DU30" s="15">
        <f t="shared" si="23"/>
        <v>0</v>
      </c>
      <c r="DV30" s="15">
        <f t="shared" si="23"/>
        <v>0</v>
      </c>
      <c r="DW30" s="15">
        <f t="shared" si="23"/>
        <v>0</v>
      </c>
      <c r="DX30" s="15">
        <f t="shared" si="24"/>
        <v>0</v>
      </c>
      <c r="DY30" s="15">
        <f t="shared" si="24"/>
        <v>0</v>
      </c>
      <c r="DZ30" s="15">
        <f t="shared" si="24"/>
        <v>0</v>
      </c>
      <c r="EA30" s="15">
        <f t="shared" si="24"/>
        <v>0</v>
      </c>
      <c r="EB30" s="15">
        <f t="shared" si="24"/>
        <v>0</v>
      </c>
      <c r="EC30" s="15">
        <f t="shared" si="24"/>
        <v>0</v>
      </c>
      <c r="ED30" s="15">
        <f t="shared" si="24"/>
        <v>0</v>
      </c>
      <c r="EE30" s="15">
        <f t="shared" si="24"/>
        <v>0</v>
      </c>
      <c r="EF30" s="15">
        <f t="shared" si="24"/>
        <v>0</v>
      </c>
      <c r="EG30" s="15">
        <f t="shared" si="24"/>
        <v>0</v>
      </c>
      <c r="EH30" s="15">
        <f t="shared" si="25"/>
        <v>0</v>
      </c>
      <c r="EI30" s="15">
        <f t="shared" si="25"/>
        <v>0</v>
      </c>
      <c r="EJ30" s="15">
        <f t="shared" si="25"/>
        <v>0</v>
      </c>
      <c r="EK30" s="15">
        <f t="shared" si="25"/>
        <v>0</v>
      </c>
      <c r="EL30" s="15">
        <f t="shared" si="25"/>
        <v>0</v>
      </c>
      <c r="EM30" s="15">
        <f t="shared" si="25"/>
        <v>0.01</v>
      </c>
      <c r="EN30" s="15">
        <f t="shared" si="25"/>
        <v>0</v>
      </c>
      <c r="EO30" s="15">
        <f t="shared" si="25"/>
        <v>0</v>
      </c>
      <c r="EP30" s="15">
        <f t="shared" si="25"/>
        <v>0</v>
      </c>
      <c r="EQ30" s="15">
        <f t="shared" si="25"/>
        <v>0</v>
      </c>
      <c r="EU30" s="4">
        <v>26</v>
      </c>
      <c r="EV30" s="4"/>
    </row>
    <row r="31" spans="1:152" ht="18.600000000000001" customHeight="1" x14ac:dyDescent="0.25">
      <c r="A31" s="31" t="str">
        <f t="shared" si="2"/>
        <v>United Kingdom Corporates</v>
      </c>
      <c r="B31" s="27">
        <f t="shared" si="3"/>
        <v>0.1</v>
      </c>
      <c r="C31" s="22">
        <v>0.5</v>
      </c>
      <c r="D31" s="22">
        <v>0</v>
      </c>
      <c r="E31" s="29">
        <f t="shared" ca="1" si="4"/>
        <v>9.8007586422624148E-3</v>
      </c>
      <c r="F31" s="20">
        <v>7.2174190000000001E-3</v>
      </c>
      <c r="G31" s="19">
        <f ca="1"/>
        <v>-6.9650330145042474E-5</v>
      </c>
      <c r="H31" s="4"/>
      <c r="I31" s="42" t="s">
        <v>9</v>
      </c>
      <c r="J31" s="10">
        <f t="shared" ca="1" si="19"/>
        <v>0.13480354750927057</v>
      </c>
      <c r="K31" s="10">
        <f t="shared" ca="1" si="19"/>
        <v>0.51930040565348412</v>
      </c>
      <c r="L31" s="10">
        <f t="shared" ca="1" si="19"/>
        <v>9.5452274304943976E-2</v>
      </c>
      <c r="M31" s="10">
        <f t="shared" ca="1" si="19"/>
        <v>0.25853897005840187</v>
      </c>
      <c r="N31" s="10">
        <f t="shared" ca="1" si="19"/>
        <v>0.28137847502460672</v>
      </c>
      <c r="O31" s="10">
        <f t="shared" ca="1" si="19"/>
        <v>0.15537623845644188</v>
      </c>
      <c r="P31" s="10">
        <f t="shared" ca="1" si="19"/>
        <v>0.19795403402033968</v>
      </c>
      <c r="Q31" s="10">
        <f t="shared" ca="1" si="19"/>
        <v>0.49357353730238906</v>
      </c>
      <c r="R31" s="10">
        <f t="shared" ca="1" si="19"/>
        <v>0.63942431681357681</v>
      </c>
      <c r="S31" s="10">
        <f t="shared" ca="1" si="19"/>
        <v>0.33324902653101962</v>
      </c>
      <c r="T31" s="10">
        <f t="shared" ca="1" si="20"/>
        <v>0.98185322712441137</v>
      </c>
      <c r="U31" s="10">
        <f t="shared" ca="1" si="20"/>
        <v>0.30901287524089499</v>
      </c>
      <c r="V31" s="10">
        <f t="shared" ca="1" si="20"/>
        <v>0.12303215991806372</v>
      </c>
      <c r="W31" s="10">
        <f t="shared" ca="1" si="20"/>
        <v>0.11832288357094059</v>
      </c>
      <c r="X31" s="10">
        <f t="shared" ca="1" si="20"/>
        <v>0.11130402873942508</v>
      </c>
      <c r="Y31" s="10">
        <f t="shared" ca="1" si="20"/>
        <v>0.33534929308614403</v>
      </c>
      <c r="Z31" s="10">
        <f t="shared" ca="1" si="20"/>
        <v>0.18040007153567839</v>
      </c>
      <c r="AA31" s="10">
        <f t="shared" ca="1" si="20"/>
        <v>-4.2521804281906951E-3</v>
      </c>
      <c r="AB31" s="10">
        <f t="shared" ca="1" si="20"/>
        <v>-3.0763579287480306E-2</v>
      </c>
      <c r="AC31" s="10">
        <f t="shared" ca="1" si="20"/>
        <v>0.14569053902482104</v>
      </c>
      <c r="AD31" s="10">
        <f t="shared" ca="1" si="21"/>
        <v>8.8160529826788833E-2</v>
      </c>
      <c r="AE31" s="10">
        <f t="shared" ca="1" si="21"/>
        <v>0.14610369877512583</v>
      </c>
      <c r="AF31" s="10">
        <f t="shared" ca="1" si="21"/>
        <v>0.40255851208511823</v>
      </c>
      <c r="AG31" s="10">
        <f t="shared" ca="1" si="21"/>
        <v>9.1731964779760533E-2</v>
      </c>
      <c r="AH31" s="10">
        <f t="shared" ca="1" si="21"/>
        <v>0.20930464911868177</v>
      </c>
      <c r="AI31" s="10">
        <f t="shared" ca="1" si="21"/>
        <v>4.8552077331418782E-3</v>
      </c>
      <c r="AJ31" s="10">
        <f t="shared" ca="1" si="21"/>
        <v>1</v>
      </c>
      <c r="AK31" s="10">
        <f t="shared" ca="1" si="21"/>
        <v>0.41237087999287081</v>
      </c>
      <c r="AL31" s="10">
        <f t="shared" ca="1" si="21"/>
        <v>0.60437516171312333</v>
      </c>
      <c r="AM31" s="10">
        <f t="shared" ca="1" si="21"/>
        <v>0.22063959026204899</v>
      </c>
      <c r="AN31" s="10"/>
      <c r="AS31" s="25">
        <f t="shared" si="22"/>
        <v>0.5</v>
      </c>
      <c r="AT31" s="25">
        <f t="shared" si="22"/>
        <v>0.45</v>
      </c>
      <c r="AU31" s="25">
        <f t="shared" si="22"/>
        <v>0.4</v>
      </c>
      <c r="AV31" s="25">
        <f t="shared" si="22"/>
        <v>0.35</v>
      </c>
      <c r="AW31" s="25">
        <f t="shared" si="22"/>
        <v>0.3</v>
      </c>
      <c r="AX31" s="25">
        <f t="shared" si="22"/>
        <v>0.25</v>
      </c>
      <c r="AY31" s="25">
        <f t="shared" si="22"/>
        <v>0.2</v>
      </c>
      <c r="AZ31" s="25">
        <f t="shared" si="22"/>
        <v>0.15</v>
      </c>
      <c r="BA31" s="25">
        <f t="shared" si="22"/>
        <v>0.1</v>
      </c>
      <c r="BB31" s="25">
        <f t="shared" si="22"/>
        <v>0.05</v>
      </c>
      <c r="BC31" s="25">
        <f t="shared" si="22"/>
        <v>0</v>
      </c>
      <c r="BD31" s="11">
        <v>2.4591856075468765E-3</v>
      </c>
      <c r="BE31" s="11">
        <v>8.0796281131076952E-3</v>
      </c>
      <c r="BF31" s="11">
        <v>4.1920080662407599E-3</v>
      </c>
      <c r="BG31" s="11">
        <v>4.5439821510573353E-3</v>
      </c>
      <c r="BH31" s="11">
        <v>1.303211435777607E-3</v>
      </c>
      <c r="BI31" s="11">
        <v>-3.2033530196742266E-3</v>
      </c>
      <c r="BJ31" s="11">
        <v>2.9936298282897678E-3</v>
      </c>
      <c r="BK31" s="11">
        <v>2.7964296554376933E-3</v>
      </c>
      <c r="BL31" s="11">
        <v>-2.2919796721532215E-5</v>
      </c>
      <c r="BM31" s="11">
        <v>1.5073482383962666E-3</v>
      </c>
      <c r="BN31" s="11">
        <v>5.3966795023612235E-3</v>
      </c>
      <c r="BO31" s="11">
        <v>1.4342853671024391E-2</v>
      </c>
      <c r="BP31" s="11">
        <v>5.8802311302432742E-3</v>
      </c>
      <c r="BQ31" s="11">
        <v>2.9560648706961068E-4</v>
      </c>
      <c r="BR31" s="11">
        <v>3.8394527549860946E-3</v>
      </c>
      <c r="BS31" s="11">
        <v>3.7891535520413466E-3</v>
      </c>
      <c r="BT31" s="11">
        <v>3.5092401962779629E-3</v>
      </c>
      <c r="BU31" s="11">
        <v>4.3837797230970033E-3</v>
      </c>
      <c r="BV31" s="11">
        <v>5.4171345379951941E-3</v>
      </c>
      <c r="BW31" s="11">
        <v>6.3038726473503282E-3</v>
      </c>
      <c r="BX31" s="11">
        <v>1.9159745032550912E-3</v>
      </c>
      <c r="BY31" s="11">
        <v>3.136157467982903E-3</v>
      </c>
      <c r="BZ31" s="11">
        <v>2.2223337314848379E-3</v>
      </c>
      <c r="CA31" s="11">
        <v>-2.1457898044959789E-3</v>
      </c>
      <c r="CB31" s="11">
        <v>5.5231231559289551E-3</v>
      </c>
      <c r="CC31" s="11">
        <v>3.1002720811283968E-3</v>
      </c>
      <c r="CD31" s="11">
        <v>7.360165281788289E-3</v>
      </c>
      <c r="CE31" s="11">
        <v>2.456565084511686E-2</v>
      </c>
      <c r="CF31" s="11">
        <v>2.4297106243900801E-2</v>
      </c>
      <c r="CG31" s="11">
        <v>2.8105061207180038E-2</v>
      </c>
      <c r="CH31" s="11">
        <v>2.3210921089241277E-2</v>
      </c>
      <c r="CI31" s="11">
        <v>2.2431583733311777E-2</v>
      </c>
      <c r="CJ31" s="11">
        <v>1.4475253207904659E-2</v>
      </c>
      <c r="CK31" s="11">
        <v>4.5600370764011799E-3</v>
      </c>
      <c r="CL31" s="11">
        <v>2.7322426642300002E-3</v>
      </c>
      <c r="CM31" s="11">
        <v>2.9592480685123101E-2</v>
      </c>
      <c r="CN31" s="11">
        <v>8.7623920606594297E-3</v>
      </c>
      <c r="CO31" s="11">
        <v>1.0754472312109131E-2</v>
      </c>
      <c r="CP31" s="11">
        <v>-1.0570999145905646E-2</v>
      </c>
      <c r="CQ31" s="11">
        <v>1.6069082602983675E-2</v>
      </c>
      <c r="CR31" s="11">
        <v>-3.4405053554346088E-3</v>
      </c>
      <c r="CS31" s="11">
        <v>-1.2281008877575439E-2</v>
      </c>
      <c r="CT31" s="11">
        <v>-3.9929809506233926E-3</v>
      </c>
      <c r="CU31" s="11">
        <v>-7.7072570068591473E-3</v>
      </c>
      <c r="CV31" s="11">
        <v>-1.6236779394441458E-2</v>
      </c>
      <c r="CW31" s="11">
        <v>1.0351995478043996E-2</v>
      </c>
      <c r="CX31" s="11">
        <v>-5.0743744620708187E-3</v>
      </c>
      <c r="CY31" s="11">
        <v>-3.6970244064191693E-3</v>
      </c>
      <c r="CZ31" s="11">
        <v>-7.9773074919751163E-3</v>
      </c>
      <c r="DA31" s="11">
        <v>-6.2244941079676597E-3</v>
      </c>
      <c r="DB31" s="11">
        <v>-5.4635640354131487E-3</v>
      </c>
      <c r="DC31" s="11">
        <v>1.1682187137109779E-3</v>
      </c>
      <c r="DD31" s="11">
        <v>-2.0022925055317442E-3</v>
      </c>
      <c r="DE31" s="11">
        <v>2.0838277901309432E-3</v>
      </c>
      <c r="DF31" s="11">
        <v>-4.913047879671506E-3</v>
      </c>
      <c r="DG31" s="11">
        <v>-8.1470812644689472E-3</v>
      </c>
      <c r="DH31" s="11">
        <v>1.0726776425373785E-4</v>
      </c>
      <c r="DI31" s="11">
        <v>5.143048198004152E-4</v>
      </c>
      <c r="DJ31" s="11">
        <v>-1.4361635259222405E-3</v>
      </c>
      <c r="DK31" s="11">
        <v>-1.5100298353672992E-3</v>
      </c>
      <c r="DN31" s="15">
        <f t="shared" si="23"/>
        <v>0</v>
      </c>
      <c r="DO31" s="15">
        <f t="shared" si="23"/>
        <v>0</v>
      </c>
      <c r="DP31" s="15">
        <f t="shared" si="23"/>
        <v>0</v>
      </c>
      <c r="DQ31" s="15">
        <f t="shared" si="23"/>
        <v>0</v>
      </c>
      <c r="DR31" s="15">
        <f t="shared" si="23"/>
        <v>0</v>
      </c>
      <c r="DS31" s="15">
        <f t="shared" si="23"/>
        <v>0</v>
      </c>
      <c r="DT31" s="15">
        <f t="shared" si="23"/>
        <v>0</v>
      </c>
      <c r="DU31" s="15">
        <f t="shared" si="23"/>
        <v>0</v>
      </c>
      <c r="DV31" s="15">
        <f t="shared" si="23"/>
        <v>0</v>
      </c>
      <c r="DW31" s="15">
        <f t="shared" si="23"/>
        <v>0</v>
      </c>
      <c r="DX31" s="15">
        <f t="shared" si="24"/>
        <v>0</v>
      </c>
      <c r="DY31" s="15">
        <f t="shared" si="24"/>
        <v>0</v>
      </c>
      <c r="DZ31" s="15">
        <f t="shared" si="24"/>
        <v>0</v>
      </c>
      <c r="EA31" s="15">
        <f t="shared" si="24"/>
        <v>0</v>
      </c>
      <c r="EB31" s="15">
        <f t="shared" si="24"/>
        <v>0</v>
      </c>
      <c r="EC31" s="15">
        <f t="shared" si="24"/>
        <v>0</v>
      </c>
      <c r="ED31" s="15">
        <f t="shared" si="24"/>
        <v>0</v>
      </c>
      <c r="EE31" s="15">
        <f t="shared" si="24"/>
        <v>0</v>
      </c>
      <c r="EF31" s="15">
        <f t="shared" si="24"/>
        <v>0</v>
      </c>
      <c r="EG31" s="15">
        <f t="shared" si="24"/>
        <v>0</v>
      </c>
      <c r="EH31" s="15">
        <f t="shared" si="25"/>
        <v>0</v>
      </c>
      <c r="EI31" s="15">
        <f t="shared" si="25"/>
        <v>0</v>
      </c>
      <c r="EJ31" s="15">
        <f t="shared" si="25"/>
        <v>0</v>
      </c>
      <c r="EK31" s="15">
        <f t="shared" si="25"/>
        <v>0</v>
      </c>
      <c r="EL31" s="15">
        <f t="shared" si="25"/>
        <v>0</v>
      </c>
      <c r="EM31" s="15">
        <f t="shared" si="25"/>
        <v>0</v>
      </c>
      <c r="EN31" s="15">
        <f t="shared" si="25"/>
        <v>0.01</v>
      </c>
      <c r="EO31" s="15">
        <f t="shared" si="25"/>
        <v>0</v>
      </c>
      <c r="EP31" s="15">
        <f t="shared" si="25"/>
        <v>0</v>
      </c>
      <c r="EQ31" s="15">
        <f t="shared" si="25"/>
        <v>0</v>
      </c>
      <c r="EU31" s="4">
        <v>27</v>
      </c>
      <c r="EV31" s="4"/>
    </row>
    <row r="32" spans="1:152" ht="18.600000000000001" customHeight="1" x14ac:dyDescent="0.25">
      <c r="A32" s="31" t="str">
        <f t="shared" si="2"/>
        <v>United States Corporates</v>
      </c>
      <c r="B32" s="27">
        <f t="shared" si="3"/>
        <v>0</v>
      </c>
      <c r="C32" s="22"/>
      <c r="D32" s="22"/>
      <c r="E32" s="29">
        <f t="shared" ca="1" si="4"/>
        <v>8.2115511315650584E-3</v>
      </c>
      <c r="F32" s="20">
        <v>4.8163989999999999E-3</v>
      </c>
      <c r="G32" s="19">
        <f ca="1"/>
        <v>-3.0803909874848462E-5</v>
      </c>
      <c r="H32" s="4"/>
      <c r="I32" s="42" t="s">
        <v>4</v>
      </c>
      <c r="J32" s="10">
        <f t="shared" ca="1" si="19"/>
        <v>0.26314537564109819</v>
      </c>
      <c r="K32" s="10">
        <f t="shared" ca="1" si="19"/>
        <v>0.10115365808952535</v>
      </c>
      <c r="L32" s="10">
        <f t="shared" ca="1" si="19"/>
        <v>0.40037965921840762</v>
      </c>
      <c r="M32" s="10">
        <f t="shared" ca="1" si="19"/>
        <v>0.14948538222885441</v>
      </c>
      <c r="N32" s="10">
        <f t="shared" ca="1" si="19"/>
        <v>0.82200606652054875</v>
      </c>
      <c r="O32" s="10">
        <f t="shared" ca="1" si="19"/>
        <v>-1.8481522424775361E-2</v>
      </c>
      <c r="P32" s="10">
        <f t="shared" ca="1" si="19"/>
        <v>-0.1641111431620936</v>
      </c>
      <c r="Q32" s="10">
        <f t="shared" ca="1" si="19"/>
        <v>0.15693540511585169</v>
      </c>
      <c r="R32" s="10">
        <f t="shared" ca="1" si="19"/>
        <v>0.18854817949754862</v>
      </c>
      <c r="S32" s="10">
        <f t="shared" ca="1" si="19"/>
        <v>0.54587502655482301</v>
      </c>
      <c r="T32" s="10">
        <f t="shared" ca="1" si="20"/>
        <v>0.505000127045376</v>
      </c>
      <c r="U32" s="10">
        <f t="shared" ca="1" si="20"/>
        <v>0.65454130743863248</v>
      </c>
      <c r="V32" s="10">
        <f t="shared" ca="1" si="20"/>
        <v>0.40434240436835572</v>
      </c>
      <c r="W32" s="10">
        <f t="shared" ca="1" si="20"/>
        <v>5.6636650673146167E-2</v>
      </c>
      <c r="X32" s="10">
        <f t="shared" ca="1" si="20"/>
        <v>0.48498751438537885</v>
      </c>
      <c r="Y32" s="10">
        <f t="shared" ca="1" si="20"/>
        <v>0.31413107001571522</v>
      </c>
      <c r="Z32" s="10">
        <f t="shared" ca="1" si="20"/>
        <v>0.13927043886522625</v>
      </c>
      <c r="AA32" s="10">
        <f t="shared" ca="1" si="20"/>
        <v>2.9063055785393629E-2</v>
      </c>
      <c r="AB32" s="10">
        <f t="shared" ca="1" si="20"/>
        <v>0.10047270682092622</v>
      </c>
      <c r="AC32" s="10">
        <f t="shared" ca="1" si="20"/>
        <v>-5.1565253621467123E-3</v>
      </c>
      <c r="AD32" s="10">
        <f t="shared" ca="1" si="21"/>
        <v>-0.12828146740776683</v>
      </c>
      <c r="AE32" s="10">
        <f t="shared" ca="1" si="21"/>
        <v>0.35726818679202005</v>
      </c>
      <c r="AF32" s="10">
        <f t="shared" ca="1" si="21"/>
        <v>0.96786182033639645</v>
      </c>
      <c r="AG32" s="10">
        <f t="shared" ca="1" si="21"/>
        <v>0.41000072815977456</v>
      </c>
      <c r="AH32" s="10">
        <f t="shared" ca="1" si="21"/>
        <v>-8.0500577007519267E-2</v>
      </c>
      <c r="AI32" s="10">
        <f t="shared" ca="1" si="21"/>
        <v>0.15827956855073044</v>
      </c>
      <c r="AJ32" s="10">
        <f t="shared" ca="1" si="21"/>
        <v>0.41237087999287081</v>
      </c>
      <c r="AK32" s="10">
        <f t="shared" ca="1" si="21"/>
        <v>1</v>
      </c>
      <c r="AL32" s="10">
        <f t="shared" ca="1" si="21"/>
        <v>0.80467272382791866</v>
      </c>
      <c r="AM32" s="10">
        <f t="shared" ca="1" si="21"/>
        <v>0.55817239849348366</v>
      </c>
      <c r="AN32" s="10"/>
      <c r="AS32" s="25">
        <f t="shared" si="22"/>
        <v>0</v>
      </c>
      <c r="AT32" s="25">
        <f t="shared" si="22"/>
        <v>0</v>
      </c>
      <c r="AU32" s="25">
        <f t="shared" si="22"/>
        <v>0</v>
      </c>
      <c r="AV32" s="25">
        <f t="shared" si="22"/>
        <v>0</v>
      </c>
      <c r="AW32" s="25">
        <f t="shared" si="22"/>
        <v>0</v>
      </c>
      <c r="AX32" s="25">
        <f t="shared" si="22"/>
        <v>0</v>
      </c>
      <c r="AY32" s="25">
        <f t="shared" si="22"/>
        <v>0</v>
      </c>
      <c r="AZ32" s="25">
        <f t="shared" si="22"/>
        <v>0</v>
      </c>
      <c r="BA32" s="25">
        <f t="shared" si="22"/>
        <v>0</v>
      </c>
      <c r="BB32" s="25">
        <f t="shared" si="22"/>
        <v>0</v>
      </c>
      <c r="BC32" s="25">
        <f t="shared" si="22"/>
        <v>0</v>
      </c>
      <c r="BD32" s="11">
        <v>-3.6413086158395558E-3</v>
      </c>
      <c r="BE32" s="11">
        <v>-6.8143154067392686E-3</v>
      </c>
      <c r="BF32" s="11">
        <v>-5.0134232406329193E-3</v>
      </c>
      <c r="BG32" s="11">
        <v>4.3174439279258792E-6</v>
      </c>
      <c r="BH32" s="11">
        <v>-4.8059760437433319E-3</v>
      </c>
      <c r="BI32" s="11">
        <v>-2.2762243582264974E-3</v>
      </c>
      <c r="BJ32" s="11">
        <v>-1.7223339524520265E-3</v>
      </c>
      <c r="BK32" s="11">
        <v>-2.2546345520508826E-3</v>
      </c>
      <c r="BL32" s="11">
        <v>5.0571067054105967E-4</v>
      </c>
      <c r="BM32" s="11">
        <v>-1.036401031394707E-2</v>
      </c>
      <c r="BN32" s="11">
        <v>-4.5992887114132408E-4</v>
      </c>
      <c r="BO32" s="11">
        <v>-5.1818042522369101E-3</v>
      </c>
      <c r="BP32" s="11">
        <v>-2.2202722949037357E-3</v>
      </c>
      <c r="BQ32" s="11">
        <v>-3.6383657198402197E-3</v>
      </c>
      <c r="BR32" s="11">
        <v>1.4507076307679334E-4</v>
      </c>
      <c r="BS32" s="11">
        <v>4.763169951330859E-3</v>
      </c>
      <c r="BT32" s="11">
        <v>8.3765056990325881E-3</v>
      </c>
      <c r="BU32" s="11">
        <v>4.4968901451805099E-3</v>
      </c>
      <c r="BV32" s="11">
        <v>1.9118240900444228E-3</v>
      </c>
      <c r="BW32" s="11">
        <v>6.365113478927098E-3</v>
      </c>
      <c r="BX32" s="11">
        <v>5.2857700939317187E-3</v>
      </c>
      <c r="BY32" s="11">
        <v>5.8499835958378821E-3</v>
      </c>
      <c r="BZ32" s="11">
        <v>4.037152296639368E-3</v>
      </c>
      <c r="CA32" s="11">
        <v>-2.5232124279073176E-5</v>
      </c>
      <c r="CB32" s="11">
        <v>4.4848979672758027E-3</v>
      </c>
      <c r="CC32" s="11">
        <v>8.1970025889404052E-3</v>
      </c>
      <c r="CD32" s="11">
        <v>6.0849657673819335E-2</v>
      </c>
      <c r="CE32" s="11">
        <v>4.8173331893374582E-2</v>
      </c>
      <c r="CF32" s="11">
        <v>2.7819630251979754E-2</v>
      </c>
      <c r="CG32" s="11">
        <v>4.4000015571988405E-2</v>
      </c>
      <c r="CH32" s="11">
        <v>1.9428814554439233E-2</v>
      </c>
      <c r="CI32" s="11">
        <v>1.8985921458870125E-2</v>
      </c>
      <c r="CJ32" s="11">
        <v>7.1517647337553392E-3</v>
      </c>
      <c r="CK32" s="11">
        <v>8.2092720131989871E-3</v>
      </c>
      <c r="CL32" s="11">
        <v>5.4565672623994033E-3</v>
      </c>
      <c r="CM32" s="11">
        <v>5.651627479904775E-3</v>
      </c>
      <c r="CN32" s="11">
        <v>7.3386207064141118E-4</v>
      </c>
      <c r="CO32" s="11">
        <v>-2.3984128900100821E-4</v>
      </c>
      <c r="CP32" s="11">
        <v>-4.0920834086122237E-4</v>
      </c>
      <c r="CQ32" s="11">
        <v>-1.3249654250447107E-2</v>
      </c>
      <c r="CR32" s="11">
        <v>-1.151139110988908E-2</v>
      </c>
      <c r="CS32" s="11">
        <v>-3.5399232382236967E-2</v>
      </c>
      <c r="CT32" s="11">
        <v>-9.2501953985341112E-3</v>
      </c>
      <c r="CU32" s="11">
        <v>-1.2040393796953541E-2</v>
      </c>
      <c r="CV32" s="11">
        <v>-1.2464815064372137E-2</v>
      </c>
      <c r="CW32" s="11">
        <v>-5.0690785440016262E-3</v>
      </c>
      <c r="CX32" s="11">
        <v>-1.2110396434377835E-2</v>
      </c>
      <c r="CY32" s="11">
        <v>-6.7012081299153703E-3</v>
      </c>
      <c r="CZ32" s="11">
        <v>-6.9635609995699621E-3</v>
      </c>
      <c r="DA32" s="11">
        <v>-1.6753852384900902E-3</v>
      </c>
      <c r="DB32" s="11">
        <v>-7.2811224994351331E-3</v>
      </c>
      <c r="DC32" s="11">
        <v>-1.5279162472574992E-2</v>
      </c>
      <c r="DD32" s="11">
        <v>-8.6868747605486352E-3</v>
      </c>
      <c r="DE32" s="11">
        <v>-2.4272784706241834E-3</v>
      </c>
      <c r="DF32" s="11">
        <v>-1.2791422372477879E-3</v>
      </c>
      <c r="DG32" s="11">
        <v>-3.5864734601581683E-3</v>
      </c>
      <c r="DH32" s="11">
        <v>2.6599554706197015E-3</v>
      </c>
      <c r="DI32" s="11">
        <v>-7.0767302516939745E-3</v>
      </c>
      <c r="DJ32" s="11">
        <v>-3.7292497502567912E-3</v>
      </c>
      <c r="DK32" s="11">
        <v>2.3789960723983317E-3</v>
      </c>
      <c r="DN32" s="15">
        <f t="shared" si="23"/>
        <v>0</v>
      </c>
      <c r="DO32" s="15">
        <f t="shared" si="23"/>
        <v>0</v>
      </c>
      <c r="DP32" s="15">
        <f t="shared" si="23"/>
        <v>0</v>
      </c>
      <c r="DQ32" s="15">
        <f t="shared" si="23"/>
        <v>0</v>
      </c>
      <c r="DR32" s="15">
        <f t="shared" si="23"/>
        <v>0</v>
      </c>
      <c r="DS32" s="15">
        <f t="shared" si="23"/>
        <v>0</v>
      </c>
      <c r="DT32" s="15">
        <f t="shared" si="23"/>
        <v>0</v>
      </c>
      <c r="DU32" s="15">
        <f t="shared" si="23"/>
        <v>0</v>
      </c>
      <c r="DV32" s="15">
        <f t="shared" si="23"/>
        <v>0</v>
      </c>
      <c r="DW32" s="15">
        <f t="shared" si="23"/>
        <v>0</v>
      </c>
      <c r="DX32" s="15">
        <f t="shared" si="24"/>
        <v>0</v>
      </c>
      <c r="DY32" s="15">
        <f t="shared" si="24"/>
        <v>0</v>
      </c>
      <c r="DZ32" s="15">
        <f t="shared" si="24"/>
        <v>0</v>
      </c>
      <c r="EA32" s="15">
        <f t="shared" si="24"/>
        <v>0</v>
      </c>
      <c r="EB32" s="15">
        <f t="shared" si="24"/>
        <v>0</v>
      </c>
      <c r="EC32" s="15">
        <f t="shared" si="24"/>
        <v>0</v>
      </c>
      <c r="ED32" s="15">
        <f t="shared" si="24"/>
        <v>0</v>
      </c>
      <c r="EE32" s="15">
        <f t="shared" si="24"/>
        <v>0</v>
      </c>
      <c r="EF32" s="15">
        <f t="shared" si="24"/>
        <v>0</v>
      </c>
      <c r="EG32" s="15">
        <f t="shared" si="24"/>
        <v>0</v>
      </c>
      <c r="EH32" s="15">
        <f t="shared" si="25"/>
        <v>0</v>
      </c>
      <c r="EI32" s="15">
        <f t="shared" si="25"/>
        <v>0</v>
      </c>
      <c r="EJ32" s="15">
        <f t="shared" si="25"/>
        <v>0</v>
      </c>
      <c r="EK32" s="15">
        <f t="shared" si="25"/>
        <v>0</v>
      </c>
      <c r="EL32" s="15">
        <f t="shared" si="25"/>
        <v>0</v>
      </c>
      <c r="EM32" s="15">
        <f t="shared" si="25"/>
        <v>0</v>
      </c>
      <c r="EN32" s="15">
        <f t="shared" si="25"/>
        <v>0</v>
      </c>
      <c r="EO32" s="15">
        <f t="shared" si="25"/>
        <v>0.01</v>
      </c>
      <c r="EP32" s="15">
        <f t="shared" si="25"/>
        <v>0</v>
      </c>
      <c r="EQ32" s="15">
        <f t="shared" si="25"/>
        <v>0</v>
      </c>
      <c r="EU32" s="4">
        <v>28</v>
      </c>
      <c r="EV32" s="4"/>
    </row>
    <row r="33" spans="1:165" ht="18.600000000000001" customHeight="1" x14ac:dyDescent="0.25">
      <c r="A33" s="31" t="str">
        <f t="shared" si="2"/>
        <v>United States Financials</v>
      </c>
      <c r="B33" s="27">
        <f t="shared" si="3"/>
        <v>0</v>
      </c>
      <c r="C33" s="22"/>
      <c r="D33" s="22"/>
      <c r="E33" s="29">
        <f t="shared" ca="1" si="4"/>
        <v>7.6064303304686871E-3</v>
      </c>
      <c r="F33" s="20">
        <v>2.1540639999999998E-3</v>
      </c>
      <c r="G33" s="19">
        <f ca="1"/>
        <v>-4.7505876874166797E-5</v>
      </c>
      <c r="H33" s="4"/>
      <c r="I33" s="42" t="s">
        <v>14</v>
      </c>
      <c r="J33" s="10">
        <f t="shared" ca="1" si="19"/>
        <v>0.30381470785746661</v>
      </c>
      <c r="K33" s="10">
        <f t="shared" ca="1" si="19"/>
        <v>0.12365378666694124</v>
      </c>
      <c r="L33" s="10">
        <f t="shared" ca="1" si="19"/>
        <v>0.45446584660442757</v>
      </c>
      <c r="M33" s="10">
        <f t="shared" ca="1" si="19"/>
        <v>8.9916458044392411E-2</v>
      </c>
      <c r="N33" s="10">
        <f t="shared" ca="1" si="19"/>
        <v>0.85791339304264702</v>
      </c>
      <c r="O33" s="10">
        <f t="shared" ca="1" si="19"/>
        <v>-3.0039373624330797E-2</v>
      </c>
      <c r="P33" s="10">
        <f t="shared" ca="1" si="19"/>
        <v>6.2009070211938723E-2</v>
      </c>
      <c r="Q33" s="10">
        <f t="shared" ca="1" si="19"/>
        <v>0.14086681024832071</v>
      </c>
      <c r="R33" s="10">
        <f t="shared" ca="1" si="19"/>
        <v>0.25215431088836809</v>
      </c>
      <c r="S33" s="10">
        <f t="shared" ca="1" si="19"/>
        <v>0.5699193534249779</v>
      </c>
      <c r="T33" s="10">
        <f t="shared" ca="1" si="20"/>
        <v>0.67575166786097784</v>
      </c>
      <c r="U33" s="10">
        <f t="shared" ca="1" si="20"/>
        <v>0.68665327421764799</v>
      </c>
      <c r="V33" s="10">
        <f t="shared" ca="1" si="20"/>
        <v>0.32783286388166188</v>
      </c>
      <c r="W33" s="10">
        <f t="shared" ca="1" si="20"/>
        <v>7.3465042844218731E-2</v>
      </c>
      <c r="X33" s="10">
        <f t="shared" ca="1" si="20"/>
        <v>0.3278284338700474</v>
      </c>
      <c r="Y33" s="10">
        <f t="shared" ca="1" si="20"/>
        <v>0.34687851712694351</v>
      </c>
      <c r="Z33" s="10">
        <f t="shared" ca="1" si="20"/>
        <v>8.3136496741970642E-2</v>
      </c>
      <c r="AA33" s="10">
        <f t="shared" ca="1" si="20"/>
        <v>2.0927315424705339E-2</v>
      </c>
      <c r="AB33" s="10">
        <f t="shared" ca="1" si="20"/>
        <v>0.14563348728123307</v>
      </c>
      <c r="AC33" s="10">
        <f t="shared" ca="1" si="20"/>
        <v>7.827787020270284E-2</v>
      </c>
      <c r="AD33" s="10">
        <f t="shared" ca="1" si="21"/>
        <v>-0.12487331455393536</v>
      </c>
      <c r="AE33" s="10">
        <f t="shared" ca="1" si="21"/>
        <v>0.29430888998048099</v>
      </c>
      <c r="AF33" s="10">
        <f t="shared" ca="1" si="21"/>
        <v>0.86339452078297285</v>
      </c>
      <c r="AG33" s="10">
        <f t="shared" ca="1" si="21"/>
        <v>0.48224080805382591</v>
      </c>
      <c r="AH33" s="10">
        <f t="shared" ca="1" si="21"/>
        <v>-6.1258530049178611E-2</v>
      </c>
      <c r="AI33" s="10">
        <f t="shared" ca="1" si="21"/>
        <v>0.17357690528772918</v>
      </c>
      <c r="AJ33" s="10">
        <f t="shared" ca="1" si="21"/>
        <v>0.60437516171312333</v>
      </c>
      <c r="AK33" s="10">
        <f t="shared" ca="1" si="21"/>
        <v>0.80467272382791866</v>
      </c>
      <c r="AL33" s="10">
        <f t="shared" ca="1" si="21"/>
        <v>1</v>
      </c>
      <c r="AM33" s="10">
        <f t="shared" ca="1" si="21"/>
        <v>0.51917727528016844</v>
      </c>
      <c r="AN33" s="10"/>
      <c r="AS33" s="25">
        <f t="shared" si="22"/>
        <v>0</v>
      </c>
      <c r="AT33" s="25">
        <f t="shared" si="22"/>
        <v>0</v>
      </c>
      <c r="AU33" s="25">
        <f t="shared" si="22"/>
        <v>0</v>
      </c>
      <c r="AV33" s="25">
        <f t="shared" si="22"/>
        <v>0</v>
      </c>
      <c r="AW33" s="25">
        <f t="shared" si="22"/>
        <v>0</v>
      </c>
      <c r="AX33" s="25">
        <f t="shared" si="22"/>
        <v>0</v>
      </c>
      <c r="AY33" s="25">
        <f t="shared" si="22"/>
        <v>0</v>
      </c>
      <c r="AZ33" s="25">
        <f t="shared" si="22"/>
        <v>0</v>
      </c>
      <c r="BA33" s="25">
        <f t="shared" si="22"/>
        <v>0</v>
      </c>
      <c r="BB33" s="25">
        <f t="shared" si="22"/>
        <v>0</v>
      </c>
      <c r="BC33" s="25">
        <f t="shared" si="22"/>
        <v>0</v>
      </c>
      <c r="BD33" s="11">
        <v>-1.3691002787463713E-4</v>
      </c>
      <c r="BE33" s="11">
        <v>-8.9727594593145277E-3</v>
      </c>
      <c r="BF33" s="11">
        <v>2.0901290027630637E-4</v>
      </c>
      <c r="BG33" s="11">
        <v>-1.0549646248101396E-3</v>
      </c>
      <c r="BH33" s="11">
        <v>-3.1669150521610456E-3</v>
      </c>
      <c r="BI33" s="11">
        <v>1.9527513692474407E-4</v>
      </c>
      <c r="BJ33" s="11">
        <v>-4.5779103897451989E-3</v>
      </c>
      <c r="BK33" s="11">
        <v>-3.0600594350870258E-3</v>
      </c>
      <c r="BL33" s="11">
        <v>-1.8369531592523636E-3</v>
      </c>
      <c r="BM33" s="11">
        <v>2.0900519413802332E-3</v>
      </c>
      <c r="BN33" s="11">
        <v>-2.1871516521561052E-3</v>
      </c>
      <c r="BO33" s="11">
        <v>-1.7683182446594947E-2</v>
      </c>
      <c r="BP33" s="11">
        <v>-8.9356043563908472E-3</v>
      </c>
      <c r="BQ33" s="11">
        <v>-6.6995973828279931E-3</v>
      </c>
      <c r="BR33" s="11">
        <v>3.9772323738596072E-3</v>
      </c>
      <c r="BS33" s="11">
        <v>-1.1502246704817587E-3</v>
      </c>
      <c r="BT33" s="11">
        <v>1.9926768092521918E-3</v>
      </c>
      <c r="BU33" s="11">
        <v>-2.7492260630302967E-3</v>
      </c>
      <c r="BV33" s="11">
        <v>3.8314528915388557E-3</v>
      </c>
      <c r="BW33" s="11">
        <v>-2.7604957063539493E-3</v>
      </c>
      <c r="BX33" s="11">
        <v>-4.234730305469836E-3</v>
      </c>
      <c r="BY33" s="11">
        <v>6.1249421717921582E-3</v>
      </c>
      <c r="BZ33" s="11">
        <v>-1.8084916968158504E-3</v>
      </c>
      <c r="CA33" s="11">
        <v>-3.9697079333934626E-3</v>
      </c>
      <c r="CB33" s="11">
        <v>-4.1733822951109945E-3</v>
      </c>
      <c r="CC33" s="11">
        <v>-1.8831579952410804E-3</v>
      </c>
      <c r="CD33" s="11">
        <v>1.1366237857461714E-2</v>
      </c>
      <c r="CE33" s="11">
        <v>1.6315726643280737E-2</v>
      </c>
      <c r="CF33" s="11">
        <v>1.267271893543942E-2</v>
      </c>
      <c r="CG33" s="11">
        <v>2.5280766042722114E-2</v>
      </c>
      <c r="CH33" s="11">
        <v>7.8038859740652278E-3</v>
      </c>
      <c r="CI33" s="11">
        <v>5.892539728661772E-3</v>
      </c>
      <c r="CJ33" s="11">
        <v>3.6634093013252489E-3</v>
      </c>
      <c r="CK33" s="11">
        <v>1.8543132455102196E-3</v>
      </c>
      <c r="CL33" s="11">
        <v>5.2431671922783529E-3</v>
      </c>
      <c r="CM33" s="11">
        <v>8.3827646520033827E-3</v>
      </c>
      <c r="CN33" s="11">
        <v>4.2367599671873091E-3</v>
      </c>
      <c r="CO33" s="11">
        <v>5.6399970982323744E-4</v>
      </c>
      <c r="CP33" s="11">
        <v>-6.6954500611459133E-3</v>
      </c>
      <c r="CQ33" s="11">
        <v>2.1285824105257145E-3</v>
      </c>
      <c r="CR33" s="11">
        <v>-7.5796775553045315E-3</v>
      </c>
      <c r="CS33" s="11">
        <v>-3.3238671556158228E-2</v>
      </c>
      <c r="CT33" s="11">
        <v>-2.9445128279390609E-3</v>
      </c>
      <c r="CU33" s="11">
        <v>-5.3329401590154202E-3</v>
      </c>
      <c r="CV33" s="11">
        <v>-4.5889624192694267E-3</v>
      </c>
      <c r="CW33" s="11">
        <v>-2.8302595508480355E-3</v>
      </c>
      <c r="CX33" s="11">
        <v>-8.2866376908502515E-3</v>
      </c>
      <c r="CY33" s="11">
        <v>-7.9639100069628377E-3</v>
      </c>
      <c r="CZ33" s="11">
        <v>-6.8810083083215012E-3</v>
      </c>
      <c r="DA33" s="11">
        <v>-5.3787872566222195E-3</v>
      </c>
      <c r="DB33" s="11">
        <v>-8.8836125651327036E-3</v>
      </c>
      <c r="DC33" s="11">
        <v>-3.0116592451274737E-3</v>
      </c>
      <c r="DD33" s="11">
        <v>-1.4080152416605651E-3</v>
      </c>
      <c r="DE33" s="11">
        <v>-1.8376960600410275E-3</v>
      </c>
      <c r="DF33" s="11">
        <v>-1.6408102053455664E-3</v>
      </c>
      <c r="DG33" s="11">
        <v>-2.9105420027273343E-3</v>
      </c>
      <c r="DH33" s="11">
        <v>1.2665228123824868E-3</v>
      </c>
      <c r="DI33" s="11">
        <v>8.1867054818673957E-4</v>
      </c>
      <c r="DJ33" s="11">
        <v>4.0045625025970644E-3</v>
      </c>
      <c r="DK33" s="11">
        <v>1.7113222568618802E-3</v>
      </c>
      <c r="DN33" s="15">
        <f t="shared" si="23"/>
        <v>0</v>
      </c>
      <c r="DO33" s="15">
        <f t="shared" si="23"/>
        <v>0</v>
      </c>
      <c r="DP33" s="15">
        <f t="shared" si="23"/>
        <v>0</v>
      </c>
      <c r="DQ33" s="15">
        <f t="shared" si="23"/>
        <v>0</v>
      </c>
      <c r="DR33" s="15">
        <f t="shared" si="23"/>
        <v>0</v>
      </c>
      <c r="DS33" s="15">
        <f t="shared" si="23"/>
        <v>0</v>
      </c>
      <c r="DT33" s="15">
        <f t="shared" si="23"/>
        <v>0</v>
      </c>
      <c r="DU33" s="15">
        <f t="shared" si="23"/>
        <v>0</v>
      </c>
      <c r="DV33" s="15">
        <f t="shared" si="23"/>
        <v>0</v>
      </c>
      <c r="DW33" s="15">
        <f t="shared" si="23"/>
        <v>0</v>
      </c>
      <c r="DX33" s="15">
        <f t="shared" si="24"/>
        <v>0</v>
      </c>
      <c r="DY33" s="15">
        <f t="shared" si="24"/>
        <v>0</v>
      </c>
      <c r="DZ33" s="15">
        <f t="shared" si="24"/>
        <v>0</v>
      </c>
      <c r="EA33" s="15">
        <f t="shared" si="24"/>
        <v>0</v>
      </c>
      <c r="EB33" s="15">
        <f t="shared" si="24"/>
        <v>0</v>
      </c>
      <c r="EC33" s="15">
        <f t="shared" si="24"/>
        <v>0</v>
      </c>
      <c r="ED33" s="15">
        <f t="shared" si="24"/>
        <v>0</v>
      </c>
      <c r="EE33" s="15">
        <f t="shared" si="24"/>
        <v>0</v>
      </c>
      <c r="EF33" s="15">
        <f t="shared" si="24"/>
        <v>0</v>
      </c>
      <c r="EG33" s="15">
        <f t="shared" si="24"/>
        <v>0</v>
      </c>
      <c r="EH33" s="15">
        <f t="shared" si="25"/>
        <v>0</v>
      </c>
      <c r="EI33" s="15">
        <f t="shared" si="25"/>
        <v>0</v>
      </c>
      <c r="EJ33" s="15">
        <f t="shared" si="25"/>
        <v>0</v>
      </c>
      <c r="EK33" s="15">
        <f t="shared" si="25"/>
        <v>0</v>
      </c>
      <c r="EL33" s="15">
        <f t="shared" si="25"/>
        <v>0</v>
      </c>
      <c r="EM33" s="15">
        <f t="shared" si="25"/>
        <v>0</v>
      </c>
      <c r="EN33" s="15">
        <f t="shared" si="25"/>
        <v>0</v>
      </c>
      <c r="EO33" s="15">
        <f t="shared" si="25"/>
        <v>0</v>
      </c>
      <c r="EP33" s="15">
        <f t="shared" si="25"/>
        <v>0.01</v>
      </c>
      <c r="EQ33" s="15">
        <f t="shared" si="25"/>
        <v>0</v>
      </c>
      <c r="EU33" s="4">
        <v>29</v>
      </c>
      <c r="EV33" s="4"/>
    </row>
    <row r="34" spans="1:165" ht="18.600000000000001" customHeight="1" x14ac:dyDescent="0.25">
      <c r="A34" s="31" t="str">
        <f t="shared" si="2"/>
        <v>United States Mining</v>
      </c>
      <c r="B34" s="33">
        <f t="shared" si="3"/>
        <v>0</v>
      </c>
      <c r="C34" s="34"/>
      <c r="D34" s="34"/>
      <c r="E34" s="29">
        <f t="shared" ca="1" si="4"/>
        <v>2.0002190472975509E-2</v>
      </c>
      <c r="F34" s="20">
        <v>5.3663890000000001E-3</v>
      </c>
      <c r="G34" s="19">
        <f ca="1"/>
        <v>-4.8481812416345527E-6</v>
      </c>
      <c r="H34" s="4"/>
      <c r="I34" s="42" t="s">
        <v>15</v>
      </c>
      <c r="J34" s="10">
        <f t="shared" ca="1" si="19"/>
        <v>0.16457164420734571</v>
      </c>
      <c r="K34" s="10">
        <f t="shared" ca="1" si="19"/>
        <v>7.9273601526638773E-2</v>
      </c>
      <c r="L34" s="10">
        <f t="shared" ca="1" si="19"/>
        <v>0.26876230847528787</v>
      </c>
      <c r="M34" s="10">
        <f t="shared" ca="1" si="19"/>
        <v>-0.10891995761790096</v>
      </c>
      <c r="N34" s="10">
        <f t="shared" ca="1" si="19"/>
        <v>0.54762695966995423</v>
      </c>
      <c r="O34" s="10">
        <f t="shared" ca="1" si="19"/>
        <v>0.16210705191269811</v>
      </c>
      <c r="P34" s="10">
        <f t="shared" ca="1" si="19"/>
        <v>0.19189586714808093</v>
      </c>
      <c r="Q34" s="10">
        <f t="shared" ca="1" si="19"/>
        <v>8.1183506198175853E-2</v>
      </c>
      <c r="R34" s="10">
        <f t="shared" ca="1" si="19"/>
        <v>0.10347419478895316</v>
      </c>
      <c r="S34" s="10">
        <f t="shared" ca="1" si="19"/>
        <v>0.41501171613019844</v>
      </c>
      <c r="T34" s="10">
        <f t="shared" ca="1" si="20"/>
        <v>0.30201480309167461</v>
      </c>
      <c r="U34" s="10">
        <f t="shared" ca="1" si="20"/>
        <v>0.10722851484307373</v>
      </c>
      <c r="V34" s="10">
        <f t="shared" ca="1" si="20"/>
        <v>0.25283027363245303</v>
      </c>
      <c r="W34" s="10">
        <f t="shared" ca="1" si="20"/>
        <v>0.22043057591708445</v>
      </c>
      <c r="X34" s="10">
        <f t="shared" ca="1" si="20"/>
        <v>0.23119960926397626</v>
      </c>
      <c r="Y34" s="10">
        <f t="shared" ca="1" si="20"/>
        <v>0.32585951958317722</v>
      </c>
      <c r="Z34" s="10">
        <f t="shared" ca="1" si="20"/>
        <v>0.34618934095917275</v>
      </c>
      <c r="AA34" s="10">
        <f t="shared" ca="1" si="20"/>
        <v>0.26389315413410264</v>
      </c>
      <c r="AB34" s="10">
        <f t="shared" ca="1" si="20"/>
        <v>0.21415629732671107</v>
      </c>
      <c r="AC34" s="10">
        <f t="shared" ca="1" si="20"/>
        <v>0.14917868356458772</v>
      </c>
      <c r="AD34" s="10">
        <f t="shared" ca="1" si="21"/>
        <v>-0.23727298210261777</v>
      </c>
      <c r="AE34" s="10">
        <f t="shared" ca="1" si="21"/>
        <v>5.9077933922148898E-2</v>
      </c>
      <c r="AF34" s="10">
        <f t="shared" ca="1" si="21"/>
        <v>0.59819007130358581</v>
      </c>
      <c r="AG34" s="10">
        <f t="shared" ca="1" si="21"/>
        <v>0.29071738223106158</v>
      </c>
      <c r="AH34" s="10">
        <f t="shared" ca="1" si="21"/>
        <v>-0.14606756380880295</v>
      </c>
      <c r="AI34" s="10">
        <f t="shared" ca="1" si="21"/>
        <v>0.12495359274180241</v>
      </c>
      <c r="AJ34" s="10">
        <f t="shared" ca="1" si="21"/>
        <v>0.22063959026204899</v>
      </c>
      <c r="AK34" s="10">
        <f t="shared" ca="1" si="21"/>
        <v>0.55817239849348366</v>
      </c>
      <c r="AL34" s="10">
        <f t="shared" ca="1" si="21"/>
        <v>0.51917727528016844</v>
      </c>
      <c r="AM34" s="10">
        <f t="shared" ca="1" si="21"/>
        <v>0.99999999999999989</v>
      </c>
      <c r="AN34" s="10"/>
      <c r="AS34" s="25">
        <f t="shared" si="22"/>
        <v>0</v>
      </c>
      <c r="AT34" s="25">
        <f t="shared" si="22"/>
        <v>0</v>
      </c>
      <c r="AU34" s="25">
        <f t="shared" si="22"/>
        <v>0</v>
      </c>
      <c r="AV34" s="25">
        <f t="shared" si="22"/>
        <v>0</v>
      </c>
      <c r="AW34" s="25">
        <f t="shared" si="22"/>
        <v>0</v>
      </c>
      <c r="AX34" s="25">
        <f t="shared" si="22"/>
        <v>0</v>
      </c>
      <c r="AY34" s="25">
        <f t="shared" si="22"/>
        <v>0</v>
      </c>
      <c r="AZ34" s="25">
        <f t="shared" si="22"/>
        <v>0</v>
      </c>
      <c r="BA34" s="25">
        <f t="shared" si="22"/>
        <v>0</v>
      </c>
      <c r="BB34" s="25">
        <f t="shared" si="22"/>
        <v>0</v>
      </c>
      <c r="BC34" s="25">
        <f t="shared" si="22"/>
        <v>0</v>
      </c>
      <c r="BD34" s="11">
        <v>-2.6394749120545624E-2</v>
      </c>
      <c r="BE34" s="11">
        <v>-2.000461560440614E-2</v>
      </c>
      <c r="BF34" s="11">
        <v>-1.9991020114152658E-2</v>
      </c>
      <c r="BG34" s="11">
        <v>8.8870959635833913E-4</v>
      </c>
      <c r="BH34" s="11">
        <v>-1.2721405698516985E-3</v>
      </c>
      <c r="BI34" s="11">
        <v>-1.0393889538550471E-2</v>
      </c>
      <c r="BJ34" s="11">
        <v>-2.1408019320472205E-2</v>
      </c>
      <c r="BK34" s="11">
        <v>-8.855253332047619E-3</v>
      </c>
      <c r="BL34" s="11">
        <v>-1.5716464779896855E-3</v>
      </c>
      <c r="BM34" s="11">
        <v>-8.7734788928272023E-3</v>
      </c>
      <c r="BN34" s="11">
        <v>-3.5597579146293246E-2</v>
      </c>
      <c r="BO34" s="11">
        <v>-2.9155454679317128E-3</v>
      </c>
      <c r="BP34" s="11">
        <v>-1.2529274493822462E-2</v>
      </c>
      <c r="BQ34" s="11">
        <v>-8.7551157980022554E-3</v>
      </c>
      <c r="BR34" s="11">
        <v>-1.7051107130798493E-2</v>
      </c>
      <c r="BS34" s="11">
        <v>-3.0734973076730565E-2</v>
      </c>
      <c r="BT34" s="11">
        <v>0.10460164833355146</v>
      </c>
      <c r="BU34" s="11">
        <v>0.10193539738190838</v>
      </c>
      <c r="BV34" s="11">
        <v>2.5883695572879617E-2</v>
      </c>
      <c r="BW34" s="11">
        <v>-2.8022080048616393E-3</v>
      </c>
      <c r="BX34" s="11">
        <v>6.7547779865588797E-3</v>
      </c>
      <c r="BY34" s="11">
        <v>-6.5970092661212787E-3</v>
      </c>
      <c r="BZ34" s="11">
        <v>3.1125333897543683E-3</v>
      </c>
      <c r="CA34" s="11">
        <v>1.5703153243793455E-3</v>
      </c>
      <c r="CB34" s="11">
        <v>3.679032526058279E-4</v>
      </c>
      <c r="CC34" s="11">
        <v>1.5888964814269713E-2</v>
      </c>
      <c r="CD34" s="11">
        <v>2.9066332625671931E-2</v>
      </c>
      <c r="CE34" s="11">
        <v>5.6099630650045418E-2</v>
      </c>
      <c r="CF34" s="11">
        <v>-9.1779871693130621E-3</v>
      </c>
      <c r="CG34" s="11">
        <v>8.9230996603661739E-2</v>
      </c>
      <c r="CH34" s="11">
        <v>9.8615482302109037E-3</v>
      </c>
      <c r="CI34" s="11">
        <v>5.856821852545413E-2</v>
      </c>
      <c r="CJ34" s="11">
        <v>7.6558990367985302E-3</v>
      </c>
      <c r="CK34" s="11">
        <v>1.0456639675070933E-2</v>
      </c>
      <c r="CL34" s="11">
        <v>1.117331765581242E-2</v>
      </c>
      <c r="CM34" s="11">
        <v>-1.4116948315923361E-2</v>
      </c>
      <c r="CN34" s="11">
        <v>3.744758603071352E-2</v>
      </c>
      <c r="CO34" s="11">
        <v>-7.5430134764155055E-3</v>
      </c>
      <c r="CP34" s="11">
        <v>-1.9357454588811995E-3</v>
      </c>
      <c r="CQ34" s="11">
        <v>-8.536270991905015E-3</v>
      </c>
      <c r="CR34" s="11">
        <v>5.8067500912899472E-3</v>
      </c>
      <c r="CS34" s="11">
        <v>-5.7278331128281734E-2</v>
      </c>
      <c r="CT34" s="11">
        <v>1.3862760808429853E-2</v>
      </c>
      <c r="CU34" s="11">
        <v>-2.264799819004859E-2</v>
      </c>
      <c r="CV34" s="11">
        <v>-3.1272637343778387E-2</v>
      </c>
      <c r="CW34" s="11">
        <v>-5.6662028522392882E-3</v>
      </c>
      <c r="CX34" s="11">
        <v>-2.1382410427363996E-2</v>
      </c>
      <c r="CY34" s="11">
        <v>9.5504297152060325E-4</v>
      </c>
      <c r="CZ34" s="11">
        <v>-8.838832674892827E-3</v>
      </c>
      <c r="DA34" s="11">
        <v>7.5452598283252126E-3</v>
      </c>
      <c r="DB34" s="11">
        <v>-3.8957339709374539E-3</v>
      </c>
      <c r="DC34" s="11">
        <v>9.4195266533825261E-3</v>
      </c>
      <c r="DD34" s="11">
        <v>-5.3183811870950448E-3</v>
      </c>
      <c r="DE34" s="11">
        <v>2.6729575923818416E-3</v>
      </c>
      <c r="DF34" s="11">
        <v>-5.1595818117901038E-3</v>
      </c>
      <c r="DG34" s="11">
        <v>-6.4328072627592991E-3</v>
      </c>
      <c r="DH34" s="11">
        <v>5.058755057115949E-3</v>
      </c>
      <c r="DI34" s="11">
        <v>-4.973898592348569E-2</v>
      </c>
      <c r="DJ34" s="11">
        <v>1.8536614943658547E-2</v>
      </c>
      <c r="DK34" s="11">
        <v>4.6115930064183352E-3</v>
      </c>
      <c r="DN34" s="15">
        <f t="shared" si="23"/>
        <v>0</v>
      </c>
      <c r="DO34" s="15">
        <f t="shared" si="23"/>
        <v>0</v>
      </c>
      <c r="DP34" s="15">
        <f t="shared" si="23"/>
        <v>0</v>
      </c>
      <c r="DQ34" s="15">
        <f t="shared" si="23"/>
        <v>0</v>
      </c>
      <c r="DR34" s="15">
        <f t="shared" si="23"/>
        <v>0</v>
      </c>
      <c r="DS34" s="15">
        <f t="shared" si="23"/>
        <v>0</v>
      </c>
      <c r="DT34" s="15">
        <f t="shared" si="23"/>
        <v>0</v>
      </c>
      <c r="DU34" s="15">
        <f t="shared" si="23"/>
        <v>0</v>
      </c>
      <c r="DV34" s="15">
        <f t="shared" si="23"/>
        <v>0</v>
      </c>
      <c r="DW34" s="15">
        <f t="shared" si="23"/>
        <v>0</v>
      </c>
      <c r="DX34" s="15">
        <f t="shared" si="24"/>
        <v>0</v>
      </c>
      <c r="DY34" s="15">
        <f t="shared" si="24"/>
        <v>0</v>
      </c>
      <c r="DZ34" s="15">
        <f t="shared" si="24"/>
        <v>0</v>
      </c>
      <c r="EA34" s="15">
        <f t="shared" si="24"/>
        <v>0</v>
      </c>
      <c r="EB34" s="15">
        <f t="shared" si="24"/>
        <v>0</v>
      </c>
      <c r="EC34" s="15">
        <f t="shared" si="24"/>
        <v>0</v>
      </c>
      <c r="ED34" s="15">
        <f t="shared" si="24"/>
        <v>0</v>
      </c>
      <c r="EE34" s="15">
        <f t="shared" si="24"/>
        <v>0</v>
      </c>
      <c r="EF34" s="15">
        <f t="shared" si="24"/>
        <v>0</v>
      </c>
      <c r="EG34" s="15">
        <f t="shared" si="24"/>
        <v>0</v>
      </c>
      <c r="EH34" s="15">
        <f t="shared" si="25"/>
        <v>0</v>
      </c>
      <c r="EI34" s="15">
        <f t="shared" si="25"/>
        <v>0</v>
      </c>
      <c r="EJ34" s="15">
        <f t="shared" si="25"/>
        <v>0</v>
      </c>
      <c r="EK34" s="15">
        <f t="shared" si="25"/>
        <v>0</v>
      </c>
      <c r="EL34" s="15">
        <f t="shared" si="25"/>
        <v>0</v>
      </c>
      <c r="EM34" s="15">
        <f t="shared" si="25"/>
        <v>0</v>
      </c>
      <c r="EN34" s="15">
        <f t="shared" si="25"/>
        <v>0</v>
      </c>
      <c r="EO34" s="15">
        <f t="shared" si="25"/>
        <v>0</v>
      </c>
      <c r="EP34" s="15">
        <f t="shared" si="25"/>
        <v>0</v>
      </c>
      <c r="EQ34" s="15">
        <f t="shared" si="25"/>
        <v>0.01</v>
      </c>
      <c r="EU34" s="4">
        <v>30</v>
      </c>
      <c r="EV34" s="4"/>
    </row>
    <row r="35" spans="1:165" ht="16.5" thickBot="1" x14ac:dyDescent="0.3">
      <c r="A35" s="35"/>
      <c r="B35" s="36">
        <f>SUM(B5:B34)</f>
        <v>1</v>
      </c>
      <c r="C35" s="37">
        <f>SUM(C5:C34)</f>
        <v>1</v>
      </c>
      <c r="D35" s="38">
        <f>SUM(D5:D34)</f>
        <v>1</v>
      </c>
      <c r="E35" s="39"/>
      <c r="F35" s="40"/>
      <c r="G35" s="39"/>
    </row>
    <row r="36" spans="1:165" s="14" customFormat="1" ht="13.5" thickTop="1" x14ac:dyDescent="0.2">
      <c r="A36" s="32"/>
    </row>
    <row r="37" spans="1:165" s="14" customFormat="1" ht="12.75" x14ac:dyDescent="0.2">
      <c r="A37" s="32"/>
    </row>
    <row r="38" spans="1:165" s="14" customFormat="1" ht="12.75" x14ac:dyDescent="0.2">
      <c r="A38" s="32"/>
    </row>
    <row r="39" spans="1:165" x14ac:dyDescent="0.25">
      <c r="AO39" s="3"/>
      <c r="AP39" s="3"/>
      <c r="AQ39" s="3"/>
      <c r="EY39" s="3"/>
      <c r="EZ39" s="3"/>
      <c r="FH39" s="3"/>
      <c r="FI39" s="3"/>
    </row>
    <row r="40" spans="1:165" x14ac:dyDescent="0.25">
      <c r="AO40" s="3"/>
      <c r="AP40" s="3"/>
      <c r="AQ40" s="3"/>
      <c r="EY40" s="3"/>
      <c r="EZ40" s="3"/>
      <c r="FH40" s="3"/>
      <c r="FI40" s="3"/>
    </row>
    <row r="41" spans="1:165" x14ac:dyDescent="0.25">
      <c r="AO41" s="3"/>
      <c r="AP41" s="3"/>
      <c r="AQ41" s="3"/>
      <c r="EY41" s="3"/>
      <c r="EZ41" s="3"/>
      <c r="FH41" s="3"/>
      <c r="FI41" s="3"/>
    </row>
    <row r="42" spans="1:165" x14ac:dyDescent="0.25">
      <c r="AO42" s="3"/>
      <c r="AP42" s="3"/>
      <c r="AQ42" s="3"/>
      <c r="EY42" s="3"/>
      <c r="EZ42" s="3"/>
      <c r="FH42" s="3"/>
      <c r="FI42" s="3"/>
    </row>
    <row r="43" spans="1:165" x14ac:dyDescent="0.25">
      <c r="AO43" s="3"/>
      <c r="AP43" s="3"/>
      <c r="AQ43" s="3"/>
      <c r="EY43" s="3"/>
      <c r="EZ43" s="3"/>
      <c r="FH43" s="3"/>
      <c r="FI43" s="3"/>
    </row>
    <row r="44" spans="1:165" x14ac:dyDescent="0.25">
      <c r="AO44" s="3"/>
      <c r="AP44" s="3"/>
      <c r="AQ44" s="3"/>
      <c r="EY44" s="3"/>
      <c r="EZ44" s="3"/>
      <c r="FH44" s="3"/>
      <c r="FI44" s="3"/>
    </row>
    <row r="45" spans="1:165" x14ac:dyDescent="0.25">
      <c r="AO45" s="3"/>
      <c r="AP45" s="3"/>
      <c r="AQ45" s="3"/>
      <c r="EY45" s="3"/>
      <c r="EZ45" s="3"/>
      <c r="FH45" s="3"/>
      <c r="FI45" s="3"/>
    </row>
    <row r="46" spans="1:165" x14ac:dyDescent="0.25">
      <c r="AO46" s="3"/>
      <c r="AP46" s="3"/>
      <c r="AQ46" s="3"/>
      <c r="EY46" s="3"/>
      <c r="EZ46" s="3"/>
      <c r="FH46" s="3"/>
      <c r="FI46" s="3"/>
    </row>
    <row r="47" spans="1:165" x14ac:dyDescent="0.25">
      <c r="AO47" s="3"/>
      <c r="AP47" s="3"/>
      <c r="AQ47" s="3"/>
      <c r="EY47" s="3"/>
      <c r="EZ47" s="3"/>
      <c r="FH47" s="3"/>
      <c r="FI47" s="3"/>
    </row>
    <row r="48" spans="1:165" x14ac:dyDescent="0.25">
      <c r="AO48" s="3"/>
      <c r="AP48" s="3"/>
      <c r="AQ48" s="3"/>
      <c r="EY48" s="3"/>
      <c r="EZ48" s="3"/>
      <c r="FH48" s="3"/>
      <c r="FI48" s="3"/>
    </row>
    <row r="49" spans="41:165" x14ac:dyDescent="0.25">
      <c r="AO49" s="3"/>
      <c r="AP49" s="3"/>
      <c r="AQ49" s="3"/>
      <c r="EY49" s="3"/>
      <c r="EZ49" s="3"/>
      <c r="FH49" s="3"/>
      <c r="FI49" s="3"/>
    </row>
    <row r="50" spans="41:165" x14ac:dyDescent="0.25">
      <c r="AO50" s="3"/>
      <c r="AP50" s="3"/>
      <c r="AQ50" s="3"/>
      <c r="EY50" s="3"/>
      <c r="EZ50" s="3"/>
      <c r="FH50" s="3"/>
      <c r="FI50" s="3"/>
    </row>
    <row r="51" spans="41:165" x14ac:dyDescent="0.25">
      <c r="AO51" s="3"/>
      <c r="AP51" s="3"/>
      <c r="AQ51" s="3"/>
      <c r="EY51" s="3"/>
      <c r="EZ51" s="3"/>
      <c r="FH51" s="3"/>
      <c r="FI51" s="3"/>
    </row>
    <row r="52" spans="41:165" x14ac:dyDescent="0.25">
      <c r="AO52" s="3"/>
      <c r="AP52" s="3"/>
      <c r="AQ52" s="3"/>
      <c r="EY52" s="3"/>
      <c r="EZ52" s="3"/>
      <c r="FH52" s="3"/>
      <c r="FI52" s="3"/>
    </row>
    <row r="53" spans="41:165" x14ac:dyDescent="0.25">
      <c r="AO53" s="3"/>
      <c r="AP53" s="3"/>
      <c r="AQ53" s="3"/>
      <c r="EY53" s="3"/>
      <c r="EZ53" s="3"/>
      <c r="FH53" s="3"/>
      <c r="FI53" s="3"/>
    </row>
    <row r="54" spans="41:165" x14ac:dyDescent="0.25">
      <c r="AO54" s="3"/>
      <c r="AP54" s="3"/>
      <c r="AQ54" s="3"/>
      <c r="EY54" s="3"/>
      <c r="EZ54" s="3"/>
      <c r="FH54" s="3"/>
      <c r="FI54" s="3"/>
    </row>
    <row r="55" spans="41:165" x14ac:dyDescent="0.25">
      <c r="AO55" s="3"/>
      <c r="AP55" s="3"/>
      <c r="AQ55" s="3"/>
      <c r="EY55" s="3"/>
      <c r="EZ55" s="3"/>
      <c r="FH55" s="3"/>
      <c r="FI55" s="3"/>
    </row>
    <row r="56" spans="41:165" x14ac:dyDescent="0.25">
      <c r="AO56" s="3"/>
      <c r="AP56" s="3"/>
      <c r="AQ56" s="3"/>
      <c r="EY56" s="3"/>
      <c r="EZ56" s="3"/>
      <c r="FH56" s="3"/>
      <c r="FI56" s="3"/>
    </row>
    <row r="57" spans="41:165" x14ac:dyDescent="0.25">
      <c r="AO57" s="3"/>
      <c r="AP57" s="3"/>
      <c r="AQ57" s="3"/>
      <c r="EY57" s="3"/>
      <c r="EZ57" s="3"/>
      <c r="FH57" s="3"/>
      <c r="FI57" s="3"/>
    </row>
    <row r="58" spans="41:165" x14ac:dyDescent="0.25">
      <c r="AO58" s="3"/>
      <c r="AP58" s="3"/>
      <c r="AQ58" s="3"/>
      <c r="EY58" s="3"/>
      <c r="EZ58" s="3"/>
      <c r="FH58" s="3"/>
      <c r="FI58" s="3"/>
    </row>
    <row r="59" spans="41:165" x14ac:dyDescent="0.25">
      <c r="AO59" s="3"/>
      <c r="AP59" s="3"/>
      <c r="AQ59" s="3"/>
      <c r="EY59" s="3"/>
      <c r="EZ59" s="3"/>
      <c r="FH59" s="3"/>
      <c r="FI59" s="3"/>
    </row>
    <row r="60" spans="41:165" x14ac:dyDescent="0.25">
      <c r="AO60" s="3"/>
      <c r="AP60" s="3"/>
      <c r="AQ60" s="3"/>
      <c r="EY60" s="3"/>
      <c r="EZ60" s="3"/>
      <c r="FH60" s="3"/>
      <c r="FI60" s="3"/>
    </row>
    <row r="61" spans="41:165" x14ac:dyDescent="0.25">
      <c r="AO61" s="3"/>
      <c r="AP61" s="3"/>
      <c r="AQ61" s="3"/>
      <c r="EY61" s="3"/>
      <c r="EZ61" s="3"/>
      <c r="FH61" s="3"/>
      <c r="FI61" s="3"/>
    </row>
    <row r="62" spans="41:165" x14ac:dyDescent="0.25">
      <c r="AO62" s="3"/>
      <c r="AP62" s="3"/>
      <c r="AQ62" s="3"/>
      <c r="EY62" s="3"/>
      <c r="EZ62" s="3"/>
      <c r="FH62" s="3"/>
      <c r="FI62" s="3"/>
    </row>
    <row r="63" spans="41:165" x14ac:dyDescent="0.25">
      <c r="AO63" s="3"/>
      <c r="AP63" s="3"/>
      <c r="AQ63" s="3"/>
      <c r="EY63" s="3"/>
      <c r="EZ63" s="3"/>
      <c r="FH63" s="3"/>
      <c r="FI63" s="3"/>
    </row>
    <row r="64" spans="41:165" x14ac:dyDescent="0.25">
      <c r="AO64" s="3"/>
      <c r="AP64" s="3"/>
      <c r="AQ64" s="3"/>
      <c r="EY64" s="3"/>
      <c r="EZ64" s="3"/>
      <c r="FH64" s="3"/>
      <c r="FI64" s="3"/>
    </row>
    <row r="65" spans="41:165" x14ac:dyDescent="0.25">
      <c r="AO65" s="3"/>
      <c r="AP65" s="3"/>
      <c r="AQ65" s="3"/>
      <c r="EY65" s="3"/>
      <c r="EZ65" s="3"/>
      <c r="FH65" s="3"/>
      <c r="FI65" s="3"/>
    </row>
    <row r="66" spans="41:165" x14ac:dyDescent="0.25">
      <c r="AO66" s="3"/>
      <c r="AP66" s="3"/>
      <c r="AQ66" s="3"/>
      <c r="EY66" s="3"/>
      <c r="EZ66" s="3"/>
      <c r="FH66" s="3"/>
      <c r="FI66" s="3"/>
    </row>
    <row r="67" spans="41:165" x14ac:dyDescent="0.25">
      <c r="AO67" s="3"/>
      <c r="AP67" s="3"/>
      <c r="AQ67" s="3"/>
      <c r="EY67" s="3"/>
      <c r="EZ67" s="3"/>
      <c r="FH67" s="3"/>
      <c r="FI67" s="3"/>
    </row>
    <row r="68" spans="41:165" x14ac:dyDescent="0.25">
      <c r="AO68" s="3"/>
      <c r="AP68" s="3"/>
      <c r="AQ68" s="3"/>
      <c r="EY68" s="3"/>
      <c r="EZ68" s="3"/>
      <c r="FH68" s="3"/>
      <c r="FI68" s="3"/>
    </row>
    <row r="69" spans="41:165" x14ac:dyDescent="0.25">
      <c r="AO69" s="3"/>
      <c r="AP69" s="3"/>
      <c r="AQ69" s="3"/>
      <c r="EY69" s="3"/>
      <c r="EZ69" s="3"/>
      <c r="FH69" s="3"/>
      <c r="FI69" s="3"/>
    </row>
    <row r="70" spans="41:165" x14ac:dyDescent="0.25">
      <c r="AO70" s="3"/>
      <c r="AP70" s="3"/>
      <c r="AQ70" s="3"/>
      <c r="EY70" s="3"/>
      <c r="EZ70" s="3"/>
      <c r="FH70" s="3"/>
      <c r="FI70" s="3"/>
    </row>
    <row r="71" spans="41:165" x14ac:dyDescent="0.25">
      <c r="AO71" s="3"/>
      <c r="AP71" s="3"/>
      <c r="AQ71" s="3"/>
      <c r="EY71" s="3"/>
      <c r="EZ71" s="3"/>
      <c r="FH71" s="3"/>
      <c r="FI71" s="3"/>
    </row>
    <row r="72" spans="41:165" x14ac:dyDescent="0.25">
      <c r="AO72" s="3"/>
      <c r="AP72" s="3"/>
      <c r="AQ72" s="3"/>
      <c r="EY72" s="3"/>
      <c r="EZ72" s="3"/>
      <c r="FH72" s="3"/>
      <c r="FI72" s="3"/>
    </row>
    <row r="73" spans="41:165" x14ac:dyDescent="0.25">
      <c r="AO73" s="3"/>
      <c r="AP73" s="3"/>
      <c r="AQ73" s="3"/>
      <c r="EY73" s="3"/>
      <c r="EZ73" s="3"/>
      <c r="FH73" s="3"/>
      <c r="FI73" s="3"/>
    </row>
    <row r="74" spans="41:165" x14ac:dyDescent="0.25">
      <c r="AO74" s="3"/>
      <c r="AP74" s="3"/>
      <c r="AQ74" s="3"/>
      <c r="EY74" s="3"/>
      <c r="EZ74" s="3"/>
      <c r="FH74" s="3"/>
      <c r="FI74" s="3"/>
    </row>
    <row r="75" spans="41:165" x14ac:dyDescent="0.25">
      <c r="AO75" s="3"/>
      <c r="AP75" s="3"/>
      <c r="AQ75" s="3"/>
      <c r="EY75" s="3"/>
      <c r="EZ75" s="3"/>
      <c r="FH75" s="3"/>
      <c r="FI75" s="3"/>
    </row>
    <row r="76" spans="41:165" x14ac:dyDescent="0.25">
      <c r="AO76" s="3"/>
      <c r="AP76" s="3"/>
      <c r="AQ76" s="3"/>
      <c r="EY76" s="3"/>
      <c r="EZ76" s="3"/>
      <c r="FH76" s="3"/>
      <c r="FI76" s="3"/>
    </row>
    <row r="77" spans="41:165" x14ac:dyDescent="0.25">
      <c r="AO77" s="3"/>
      <c r="AP77" s="3"/>
      <c r="AQ77" s="3"/>
      <c r="EY77" s="3"/>
      <c r="EZ77" s="3"/>
      <c r="FH77" s="3"/>
      <c r="FI77" s="3"/>
    </row>
    <row r="78" spans="41:165" x14ac:dyDescent="0.25">
      <c r="AO78" s="3"/>
      <c r="AP78" s="3"/>
      <c r="AQ78" s="3"/>
      <c r="EY78" s="3"/>
      <c r="EZ78" s="3"/>
      <c r="FH78" s="3"/>
      <c r="FI78" s="3"/>
    </row>
    <row r="79" spans="41:165" x14ac:dyDescent="0.25">
      <c r="AO79" s="3"/>
      <c r="AP79" s="3"/>
      <c r="AQ79" s="3"/>
      <c r="EY79" s="3"/>
      <c r="EZ79" s="3"/>
      <c r="FH79" s="3"/>
      <c r="FI79" s="3"/>
    </row>
    <row r="80" spans="41:165" x14ac:dyDescent="0.25">
      <c r="AO80" s="3"/>
      <c r="AP80" s="3"/>
      <c r="AQ80" s="3"/>
      <c r="EY80" s="3"/>
      <c r="EZ80" s="3"/>
      <c r="FH80" s="3"/>
      <c r="FI80" s="3"/>
    </row>
    <row r="81" spans="41:165" x14ac:dyDescent="0.25">
      <c r="AO81" s="3"/>
      <c r="AP81" s="3"/>
      <c r="AQ81" s="3"/>
      <c r="EY81" s="3"/>
      <c r="EZ81" s="3"/>
      <c r="FH81" s="3"/>
      <c r="FI81" s="3"/>
    </row>
    <row r="82" spans="41:165" x14ac:dyDescent="0.25">
      <c r="AO82" s="3"/>
      <c r="AP82" s="3"/>
      <c r="AQ82" s="3"/>
      <c r="EY82" s="3"/>
      <c r="EZ82" s="3"/>
      <c r="FH82" s="3"/>
      <c r="FI82" s="3"/>
    </row>
    <row r="83" spans="41:165" x14ac:dyDescent="0.25">
      <c r="AO83" s="3"/>
      <c r="AP83" s="3"/>
      <c r="AQ83" s="3"/>
      <c r="EY83" s="3"/>
      <c r="EZ83" s="3"/>
      <c r="FH83" s="3"/>
      <c r="FI83" s="3"/>
    </row>
    <row r="84" spans="41:165" x14ac:dyDescent="0.25">
      <c r="AO84" s="3"/>
      <c r="AP84" s="3"/>
      <c r="AQ84" s="3"/>
      <c r="EY84" s="3"/>
      <c r="EZ84" s="3"/>
      <c r="FH84" s="3"/>
      <c r="FI84" s="3"/>
    </row>
    <row r="85" spans="41:165" x14ac:dyDescent="0.25">
      <c r="AO85" s="3"/>
      <c r="AP85" s="3"/>
      <c r="AQ85" s="3"/>
      <c r="EY85" s="3"/>
      <c r="EZ85" s="3"/>
      <c r="FH85" s="3"/>
      <c r="FI85" s="3"/>
    </row>
    <row r="86" spans="41:165" x14ac:dyDescent="0.25">
      <c r="AO86" s="3"/>
      <c r="AP86" s="3"/>
      <c r="AQ86" s="3"/>
      <c r="EY86" s="3"/>
      <c r="EZ86" s="3"/>
      <c r="FH86" s="3"/>
      <c r="FI86" s="3"/>
    </row>
    <row r="87" spans="41:165" x14ac:dyDescent="0.25">
      <c r="AO87" s="3"/>
      <c r="AP87" s="3"/>
      <c r="AQ87" s="3"/>
      <c r="EY87" s="3"/>
      <c r="EZ87" s="3"/>
      <c r="FH87" s="3"/>
      <c r="FI87" s="3"/>
    </row>
    <row r="88" spans="41:165" x14ac:dyDescent="0.25">
      <c r="AO88" s="3"/>
      <c r="AP88" s="3"/>
      <c r="AQ88" s="3"/>
      <c r="EY88" s="3"/>
      <c r="EZ88" s="3"/>
      <c r="FH88" s="3"/>
      <c r="FI88" s="3"/>
    </row>
    <row r="89" spans="41:165" x14ac:dyDescent="0.25">
      <c r="AO89" s="3"/>
      <c r="AP89" s="3"/>
      <c r="AQ89" s="3"/>
      <c r="EY89" s="3"/>
      <c r="EZ89" s="3"/>
      <c r="FH89" s="3"/>
      <c r="FI89" s="3"/>
    </row>
    <row r="90" spans="41:165" x14ac:dyDescent="0.25">
      <c r="AO90" s="3"/>
      <c r="AP90" s="3"/>
      <c r="AQ90" s="3"/>
      <c r="EY90" s="3"/>
      <c r="EZ90" s="3"/>
      <c r="FH90" s="3"/>
      <c r="FI90" s="3"/>
    </row>
    <row r="91" spans="41:165" x14ac:dyDescent="0.25">
      <c r="AO91" s="3"/>
      <c r="AP91" s="3"/>
      <c r="AQ91" s="3"/>
      <c r="EY91" s="3"/>
      <c r="EZ91" s="3"/>
      <c r="FH91" s="3"/>
      <c r="FI91" s="3"/>
    </row>
    <row r="92" spans="41:165" x14ac:dyDescent="0.25">
      <c r="AO92" s="3"/>
      <c r="AP92" s="3"/>
      <c r="AQ92" s="3"/>
      <c r="EY92" s="3"/>
      <c r="EZ92" s="3"/>
      <c r="FH92" s="3"/>
      <c r="FI92" s="3"/>
    </row>
    <row r="93" spans="41:165" x14ac:dyDescent="0.25">
      <c r="AO93" s="3"/>
      <c r="AP93" s="3"/>
      <c r="AQ93" s="3"/>
      <c r="EY93" s="3"/>
      <c r="EZ93" s="3"/>
      <c r="FH93" s="3"/>
      <c r="FI93" s="3"/>
    </row>
    <row r="94" spans="41:165" x14ac:dyDescent="0.25">
      <c r="AO94" s="3"/>
      <c r="AP94" s="3"/>
      <c r="AQ94" s="3"/>
      <c r="EY94" s="3"/>
      <c r="EZ94" s="3"/>
      <c r="FH94" s="3"/>
      <c r="FI94" s="3"/>
    </row>
    <row r="95" spans="41:165" x14ac:dyDescent="0.25">
      <c r="AO95" s="3"/>
      <c r="AP95" s="3"/>
      <c r="AQ95" s="3"/>
      <c r="EY95" s="3"/>
      <c r="EZ95" s="3"/>
      <c r="FH95" s="3"/>
      <c r="FI95" s="3"/>
    </row>
    <row r="96" spans="41:165" x14ac:dyDescent="0.25">
      <c r="AO96" s="3"/>
      <c r="AP96" s="3"/>
      <c r="AQ96" s="3"/>
      <c r="EY96" s="3"/>
      <c r="EZ96" s="3"/>
      <c r="FH96" s="3"/>
      <c r="FI96" s="3"/>
    </row>
    <row r="97" spans="41:165" x14ac:dyDescent="0.25">
      <c r="AO97" s="3"/>
      <c r="AP97" s="3"/>
      <c r="AQ97" s="3"/>
      <c r="EY97" s="3"/>
      <c r="EZ97" s="3"/>
      <c r="FH97" s="3"/>
      <c r="FI97" s="3"/>
    </row>
    <row r="98" spans="41:165" x14ac:dyDescent="0.25">
      <c r="AO98" s="3"/>
      <c r="AP98" s="3"/>
      <c r="AQ98" s="3"/>
      <c r="EY98" s="3"/>
      <c r="EZ98" s="3"/>
      <c r="FH98" s="3"/>
      <c r="FI98" s="3"/>
    </row>
    <row r="99" spans="41:165" x14ac:dyDescent="0.25">
      <c r="AO99" s="3"/>
      <c r="AP99" s="3"/>
      <c r="AQ99" s="3"/>
      <c r="EY99" s="3"/>
      <c r="EZ99" s="3"/>
      <c r="FH99" s="3"/>
      <c r="FI99" s="3"/>
    </row>
    <row r="100" spans="41:165" x14ac:dyDescent="0.25">
      <c r="AO100" s="3"/>
      <c r="AP100" s="3"/>
      <c r="AQ100" s="3"/>
      <c r="EY100" s="3"/>
      <c r="EZ100" s="3"/>
      <c r="FH100" s="3"/>
      <c r="FI100" s="3"/>
    </row>
    <row r="101" spans="41:165" x14ac:dyDescent="0.25">
      <c r="AO101" s="3"/>
      <c r="AP101" s="3"/>
      <c r="AQ101" s="3"/>
      <c r="EY101" s="3"/>
      <c r="EZ101" s="3"/>
      <c r="FH101" s="3"/>
      <c r="FI101" s="3"/>
    </row>
    <row r="102" spans="41:165" x14ac:dyDescent="0.25">
      <c r="AO102" s="3"/>
      <c r="AP102" s="3"/>
      <c r="AQ102" s="3"/>
      <c r="EY102" s="3"/>
      <c r="EZ102" s="3"/>
      <c r="FH102" s="3"/>
      <c r="FI102" s="3"/>
    </row>
    <row r="103" spans="41:165" x14ac:dyDescent="0.25">
      <c r="AO103" s="3"/>
      <c r="AP103" s="3"/>
      <c r="AQ103" s="3"/>
      <c r="EY103" s="3"/>
      <c r="EZ103" s="3"/>
      <c r="FH103" s="3"/>
      <c r="FI103" s="3"/>
    </row>
    <row r="104" spans="41:165" x14ac:dyDescent="0.25">
      <c r="AO104" s="3"/>
      <c r="AP104" s="3"/>
      <c r="AQ104" s="3"/>
      <c r="EY104" s="3"/>
      <c r="EZ104" s="3"/>
      <c r="FH104" s="3"/>
      <c r="FI104" s="3"/>
    </row>
    <row r="105" spans="41:165" x14ac:dyDescent="0.25">
      <c r="AO105" s="3"/>
      <c r="AP105" s="3"/>
      <c r="AQ105" s="3"/>
      <c r="EY105" s="3"/>
      <c r="EZ105" s="3"/>
      <c r="FH105" s="3"/>
      <c r="FI105" s="3"/>
    </row>
    <row r="106" spans="41:165" x14ac:dyDescent="0.25">
      <c r="AO106" s="3"/>
      <c r="AP106" s="3"/>
      <c r="AQ106" s="3"/>
      <c r="EY106" s="3"/>
      <c r="EZ106" s="3"/>
      <c r="FH106" s="3"/>
      <c r="FI106" s="3"/>
    </row>
    <row r="107" spans="41:165" x14ac:dyDescent="0.25">
      <c r="AO107" s="3"/>
      <c r="AP107" s="3"/>
      <c r="AQ107" s="3"/>
      <c r="EY107" s="3"/>
      <c r="EZ107" s="3"/>
      <c r="FH107" s="3"/>
      <c r="FI107" s="3"/>
    </row>
    <row r="108" spans="41:165" x14ac:dyDescent="0.25">
      <c r="AO108" s="3"/>
      <c r="AP108" s="3"/>
      <c r="AQ108" s="3"/>
      <c r="EY108" s="3"/>
      <c r="EZ108" s="3"/>
      <c r="FH108" s="3"/>
      <c r="FI108" s="3"/>
    </row>
    <row r="109" spans="41:165" x14ac:dyDescent="0.25">
      <c r="AO109" s="3"/>
      <c r="AP109" s="3"/>
      <c r="AQ109" s="3"/>
      <c r="EY109" s="3"/>
      <c r="EZ109" s="3"/>
      <c r="FH109" s="3"/>
      <c r="FI109" s="3"/>
    </row>
    <row r="110" spans="41:165" x14ac:dyDescent="0.25">
      <c r="AO110" s="3"/>
      <c r="AP110" s="3"/>
      <c r="AQ110" s="3"/>
      <c r="EY110" s="3"/>
      <c r="EZ110" s="3"/>
      <c r="FH110" s="3"/>
      <c r="FI110" s="3"/>
    </row>
    <row r="111" spans="41:165" x14ac:dyDescent="0.25">
      <c r="AO111" s="3"/>
      <c r="AP111" s="3"/>
      <c r="AQ111" s="3"/>
      <c r="EY111" s="3"/>
      <c r="EZ111" s="3"/>
      <c r="FH111" s="3"/>
      <c r="FI111" s="3"/>
    </row>
    <row r="112" spans="41:165" x14ac:dyDescent="0.25">
      <c r="AO112" s="3"/>
      <c r="AP112" s="3"/>
      <c r="AQ112" s="3"/>
      <c r="EY112" s="3"/>
      <c r="EZ112" s="3"/>
      <c r="FH112" s="3"/>
      <c r="FI112" s="3"/>
    </row>
    <row r="113" spans="41:165" x14ac:dyDescent="0.25">
      <c r="AO113" s="3"/>
      <c r="AP113" s="3"/>
      <c r="AQ113" s="3"/>
      <c r="EY113" s="3"/>
      <c r="EZ113" s="3"/>
      <c r="FH113" s="3"/>
      <c r="FI113" s="3"/>
    </row>
    <row r="114" spans="41:165" x14ac:dyDescent="0.25">
      <c r="AO114" s="3"/>
      <c r="AP114" s="3"/>
      <c r="AQ114" s="3"/>
      <c r="EY114" s="3"/>
      <c r="EZ114" s="3"/>
      <c r="FH114" s="3"/>
      <c r="FI114" s="3"/>
    </row>
    <row r="115" spans="41:165" x14ac:dyDescent="0.25">
      <c r="AO115" s="3"/>
      <c r="AP115" s="3"/>
      <c r="AQ115" s="3"/>
      <c r="EY115" s="3"/>
      <c r="EZ115" s="3"/>
      <c r="FH115" s="3"/>
      <c r="FI115" s="3"/>
    </row>
    <row r="116" spans="41:165" x14ac:dyDescent="0.25">
      <c r="AO116" s="3"/>
      <c r="AP116" s="3"/>
      <c r="AQ116" s="3"/>
      <c r="EY116" s="3"/>
      <c r="EZ116" s="3"/>
      <c r="FH116" s="3"/>
      <c r="FI116" s="3"/>
    </row>
    <row r="117" spans="41:165" x14ac:dyDescent="0.25">
      <c r="AO117" s="3"/>
      <c r="AP117" s="3"/>
      <c r="AQ117" s="3"/>
      <c r="EY117" s="3"/>
      <c r="EZ117" s="3"/>
      <c r="FH117" s="3"/>
      <c r="FI117" s="3"/>
    </row>
    <row r="118" spans="41:165" x14ac:dyDescent="0.25">
      <c r="AO118" s="3"/>
      <c r="AP118" s="3"/>
      <c r="AQ118" s="3"/>
      <c r="EY118" s="3"/>
      <c r="EZ118" s="3"/>
      <c r="FH118" s="3"/>
      <c r="FI118" s="3"/>
    </row>
    <row r="119" spans="41:165" x14ac:dyDescent="0.25">
      <c r="AO119" s="3"/>
      <c r="AP119" s="3"/>
      <c r="AQ119" s="3"/>
      <c r="EY119" s="3"/>
      <c r="EZ119" s="3"/>
      <c r="FH119" s="3"/>
      <c r="FI119" s="3"/>
    </row>
    <row r="120" spans="41:165" x14ac:dyDescent="0.25">
      <c r="AO120" s="3"/>
      <c r="AP120" s="3"/>
      <c r="AQ120" s="3"/>
      <c r="EY120" s="3"/>
      <c r="EZ120" s="3"/>
      <c r="FH120" s="3"/>
      <c r="FI120" s="3"/>
    </row>
    <row r="121" spans="41:165" x14ac:dyDescent="0.25">
      <c r="AO121" s="3"/>
      <c r="AP121" s="3"/>
      <c r="AQ121" s="3"/>
      <c r="EY121" s="3"/>
      <c r="EZ121" s="3"/>
      <c r="FH121" s="3"/>
      <c r="FI121" s="3"/>
    </row>
    <row r="122" spans="41:165" x14ac:dyDescent="0.25">
      <c r="AO122" s="3"/>
      <c r="AP122" s="3"/>
      <c r="AQ122" s="3"/>
      <c r="EY122" s="3"/>
      <c r="EZ122" s="3"/>
      <c r="FH122" s="3"/>
      <c r="FI122" s="3"/>
    </row>
    <row r="123" spans="41:165" x14ac:dyDescent="0.25">
      <c r="AO123" s="3"/>
      <c r="AP123" s="3"/>
      <c r="AQ123" s="3"/>
      <c r="EY123" s="3"/>
      <c r="EZ123" s="3"/>
      <c r="FH123" s="3"/>
      <c r="FI123" s="3"/>
    </row>
    <row r="124" spans="41:165" x14ac:dyDescent="0.25">
      <c r="AO124" s="3"/>
      <c r="AP124" s="3"/>
      <c r="AQ124" s="3"/>
      <c r="EY124" s="3"/>
      <c r="EZ124" s="3"/>
      <c r="FH124" s="3"/>
      <c r="FI124" s="3"/>
    </row>
    <row r="125" spans="41:165" x14ac:dyDescent="0.25">
      <c r="AO125" s="3"/>
      <c r="AP125" s="3"/>
      <c r="AQ125" s="3"/>
      <c r="EY125" s="3"/>
      <c r="EZ125" s="3"/>
      <c r="FH125" s="3"/>
      <c r="FI125" s="3"/>
    </row>
    <row r="126" spans="41:165" x14ac:dyDescent="0.25">
      <c r="AO126" s="3"/>
      <c r="AP126" s="3"/>
      <c r="AQ126" s="3"/>
      <c r="EY126" s="3"/>
      <c r="EZ126" s="3"/>
      <c r="FH126" s="3"/>
      <c r="FI126" s="3"/>
    </row>
    <row r="127" spans="41:165" x14ac:dyDescent="0.25">
      <c r="AO127" s="3"/>
      <c r="AP127" s="3"/>
      <c r="AQ127" s="3"/>
      <c r="EY127" s="3"/>
      <c r="EZ127" s="3"/>
      <c r="FH127" s="3"/>
      <c r="FI127" s="3"/>
    </row>
    <row r="128" spans="41:165" x14ac:dyDescent="0.25">
      <c r="AO128" s="3"/>
      <c r="AP128" s="3"/>
      <c r="AQ128" s="3"/>
      <c r="EY128" s="3"/>
      <c r="EZ128" s="3"/>
      <c r="FH128" s="3"/>
      <c r="FI128" s="3"/>
    </row>
    <row r="129" spans="41:165" x14ac:dyDescent="0.25">
      <c r="AO129" s="3"/>
      <c r="AP129" s="3"/>
      <c r="AQ129" s="3"/>
      <c r="EY129" s="3"/>
      <c r="EZ129" s="3"/>
      <c r="FH129" s="3"/>
      <c r="FI129" s="3"/>
    </row>
    <row r="130" spans="41:165" x14ac:dyDescent="0.25">
      <c r="AO130" s="3"/>
      <c r="AP130" s="3"/>
      <c r="AQ130" s="3"/>
      <c r="EY130" s="3"/>
      <c r="EZ130" s="3"/>
      <c r="FH130" s="3"/>
      <c r="FI130" s="3"/>
    </row>
    <row r="131" spans="41:165" x14ac:dyDescent="0.25">
      <c r="AO131" s="3"/>
      <c r="AP131" s="3"/>
      <c r="AQ131" s="3"/>
      <c r="EY131" s="3"/>
      <c r="EZ131" s="3"/>
      <c r="FH131" s="3"/>
      <c r="FI131" s="3"/>
    </row>
    <row r="132" spans="41:165" x14ac:dyDescent="0.25">
      <c r="AO132" s="3"/>
      <c r="AP132" s="3"/>
      <c r="AQ132" s="3"/>
      <c r="EY132" s="3"/>
      <c r="EZ132" s="3"/>
      <c r="FH132" s="3"/>
      <c r="FI132" s="3"/>
    </row>
    <row r="133" spans="41:165" x14ac:dyDescent="0.25">
      <c r="AO133" s="3"/>
      <c r="AP133" s="3"/>
      <c r="AQ133" s="3"/>
      <c r="EY133" s="3"/>
      <c r="EZ133" s="3"/>
      <c r="FH133" s="3"/>
      <c r="FI133" s="3"/>
    </row>
    <row r="134" spans="41:165" x14ac:dyDescent="0.25">
      <c r="AO134" s="3"/>
      <c r="AP134" s="3"/>
      <c r="AQ134" s="3"/>
      <c r="EY134" s="3"/>
      <c r="EZ134" s="3"/>
      <c r="FH134" s="3"/>
      <c r="FI134" s="3"/>
    </row>
  </sheetData>
  <phoneticPr fontId="14" type="noConversion"/>
  <conditionalFormatting sqref="J5:AN34">
    <cfRule type="colorScale" priority="9">
      <colorScale>
        <cfvo type="min"/>
        <cfvo type="num" val="0.5"/>
        <cfvo type="max"/>
        <color rgb="FF5A8AC6"/>
        <color rgb="FFFCFCFF"/>
        <color rgb="FFF8696B"/>
      </colorScale>
    </cfRule>
  </conditionalFormatting>
  <conditionalFormatting sqref="J5:AN34">
    <cfRule type="colorScale" priority="4">
      <colorScale>
        <cfvo type="min"/>
        <cfvo type="percentile" val="50"/>
        <cfvo type="max"/>
        <color rgb="FF5A8AC6"/>
        <color rgb="FFFCFCFF"/>
        <color rgb="FFF8696B"/>
      </colorScale>
    </cfRule>
  </conditionalFormatting>
  <conditionalFormatting sqref="E5:E34">
    <cfRule type="colorScale" priority="3">
      <colorScale>
        <cfvo type="min"/>
        <cfvo type="percentile" val="50"/>
        <cfvo type="max"/>
        <color rgb="FF5A8AC6"/>
        <color rgb="FFFCFCFF"/>
        <color rgb="FFF8696B"/>
      </colorScale>
    </cfRule>
  </conditionalFormatting>
  <conditionalFormatting sqref="G5:G34">
    <cfRule type="colorScale" priority="5">
      <colorScale>
        <cfvo type="min"/>
        <cfvo type="percentile" val="50"/>
        <cfvo type="max"/>
        <color rgb="FF5A8AC6"/>
        <color rgb="FFFCFCFF"/>
        <color rgb="FFF8696B"/>
      </colorScale>
    </cfRule>
  </conditionalFormatting>
  <conditionalFormatting sqref="DN5:EQ34">
    <cfRule type="colorScale" priority="2">
      <colorScale>
        <cfvo type="min"/>
        <cfvo type="percentile" val="50"/>
        <cfvo type="max"/>
        <color rgb="FF63BE7B"/>
        <color rgb="FFFCFCFF"/>
        <color rgb="FFF8696B"/>
      </colorScale>
    </cfRule>
  </conditionalFormatting>
  <conditionalFormatting sqref="F5:F34">
    <cfRule type="colorScale" priority="1">
      <colorScale>
        <cfvo type="min"/>
        <cfvo type="percentile" val="50"/>
        <cfvo type="max"/>
        <color rgb="FF5A8AC6"/>
        <color rgb="FFFCFCFF"/>
        <color rgb="FFF8696B"/>
      </colorScale>
    </cfRule>
  </conditionalFormatting>
  <conditionalFormatting sqref="BD5:DK34">
    <cfRule type="colorScale" priority="22">
      <colorScale>
        <cfvo type="min"/>
        <cfvo type="percentile" val="50"/>
        <cfvo type="max"/>
        <color rgb="FF5A8AC6"/>
        <color rgb="FFFCFCFF"/>
        <color rgb="FFF8696B"/>
      </colorScale>
    </cfRule>
  </conditionalFormatting>
  <dataValidations count="1">
    <dataValidation type="list" allowBlank="1" showInputMessage="1" showErrorMessage="1" sqref="I2:I3" xr:uid="{61A6AE1C-D27A-9C42-8500-805B3382BEE3}">
      <formula1>$BD$4:$DK$4</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Matrix</vt:lpstr>
      <vt:lpstr>CorrMatrix</vt:lpstr>
      <vt:lpstr>PDVector</vt:lpstr>
      <vt:lpstr>PortVector</vt:lpstr>
      <vt:lpstr>PortVector2</vt:lpstr>
      <vt:lpstr>PortVector3</vt:lpstr>
      <vt:lpstr>VolVector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Carruthers</dc:creator>
  <cp:lastModifiedBy>Laura Saville</cp:lastModifiedBy>
  <dcterms:created xsi:type="dcterms:W3CDTF">2022-05-09T11:55:36Z</dcterms:created>
  <dcterms:modified xsi:type="dcterms:W3CDTF">2023-03-23T16:16:40Z</dcterms:modified>
</cp:coreProperties>
</file>